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2 Veřejné zakázky\5 Skiaskopie\5 Vysvětlení ZD\Vysvětlení č. 5\"/>
    </mc:Choice>
  </mc:AlternateContent>
  <bookViews>
    <workbookView xWindow="0" yWindow="0" windowWidth="28800" windowHeight="12180" activeTab="2"/>
  </bookViews>
  <sheets>
    <sheet name="Krycí list" sheetId="1" r:id="rId1"/>
    <sheet name="Rekapitulace" sheetId="2" r:id="rId2"/>
    <sheet name="Položky" sheetId="6" r:id="rId3"/>
  </sheets>
  <definedNames>
    <definedName name="_BPK1">#REF!</definedName>
    <definedName name="_BPK2">#REF!</definedName>
    <definedName name="_BPK3">#REF!</definedName>
    <definedName name="cisloobjektu">'Krycí list'!$A$5</definedName>
    <definedName name="cislostavby">'Krycí list'!$A$7</definedName>
    <definedName name="Datum">'Krycí list'!$B$27</definedName>
    <definedName name="Dil">Rekapitulace!#REF!</definedName>
    <definedName name="Dodavka">Rekapitulace!$G$15</definedName>
    <definedName name="Dodavka0">#REF!</definedName>
    <definedName name="HSV">Rekapitulace!$E$15</definedName>
    <definedName name="HSV0">#REF!</definedName>
    <definedName name="HZS">Rekapitulace!$I$15</definedName>
    <definedName name="HZS0">#REF!</definedName>
    <definedName name="JKSO">'Krycí list'!$F$5</definedName>
    <definedName name="MJ">'Krycí list'!$G$5</definedName>
    <definedName name="Mont">Rekapitulace!$H$15</definedName>
    <definedName name="Montaz0">#REF!</definedName>
    <definedName name="NazevDilu">Rekapitulace!#REF!</definedName>
    <definedName name="nazevobjektu">'Krycí list'!$C$5</definedName>
    <definedName name="nazevstavby">'Krycí list'!$C$7</definedName>
    <definedName name="_xlnm.Print_Titles" localSheetId="2">Položky!$6:$7</definedName>
    <definedName name="_xlnm.Print_Titles" localSheetId="1">Rekapitulace!$1:$9</definedName>
    <definedName name="Objednatel">'Krycí list'!$C$9</definedName>
    <definedName name="_xlnm.Print_Area" localSheetId="0">'Krycí list'!$A$1:$G$45</definedName>
    <definedName name="_xlnm.Print_Area" localSheetId="2">Položky!$A$1:$G$223</definedName>
    <definedName name="_xlnm.Print_Area" localSheetId="1">Rekapitulace!$A$1:$I$17</definedName>
    <definedName name="OLE_LINK1" localSheetId="2">Položky!$B$217</definedName>
    <definedName name="PocetMJ">'Krycí list'!$G$8</definedName>
    <definedName name="Poznamka">'Krycí list'!$B$37</definedName>
    <definedName name="Projektant">'Krycí list'!$C$8</definedName>
    <definedName name="PSV">Rekapitulace!$F$15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G124" i="6"/>
  <c r="H10" i="2" s="1"/>
  <c r="G120" i="6"/>
  <c r="G118" i="6"/>
  <c r="G116" i="6"/>
  <c r="G64" i="6"/>
  <c r="G113" i="6"/>
  <c r="G122" i="6" l="1"/>
  <c r="G10" i="2" s="1"/>
  <c r="G85" i="6" l="1"/>
  <c r="G63" i="6"/>
  <c r="G55" i="6"/>
  <c r="G62" i="6"/>
  <c r="G60" i="6"/>
  <c r="G57" i="6"/>
  <c r="G73" i="6"/>
  <c r="G71" i="6"/>
  <c r="G69" i="6"/>
  <c r="G68" i="6"/>
  <c r="G67" i="6"/>
  <c r="G54" i="6"/>
  <c r="G52" i="6"/>
  <c r="G49" i="6"/>
  <c r="G39" i="6"/>
  <c r="G37" i="6"/>
  <c r="G36" i="6"/>
  <c r="G31" i="6"/>
  <c r="G29" i="6"/>
  <c r="G27" i="6"/>
  <c r="G21" i="6"/>
  <c r="G15" i="6"/>
  <c r="G13" i="6"/>
  <c r="G12" i="6"/>
  <c r="G11" i="6"/>
  <c r="G10" i="6"/>
  <c r="G17" i="6"/>
  <c r="G133" i="6"/>
  <c r="G132" i="6"/>
  <c r="G129" i="6"/>
  <c r="G91" i="6"/>
  <c r="G90" i="6"/>
  <c r="G88" i="6"/>
  <c r="G87" i="6"/>
  <c r="G103" i="6"/>
  <c r="G101" i="6"/>
  <c r="G99" i="6"/>
  <c r="G97" i="6"/>
  <c r="G96" i="6"/>
  <c r="G95" i="6"/>
  <c r="G94" i="6"/>
  <c r="G83" i="6"/>
  <c r="G25" i="6"/>
  <c r="G140" i="6"/>
  <c r="G105" i="6"/>
  <c r="G109" i="6"/>
  <c r="H9" i="2" s="1"/>
  <c r="G23" i="6"/>
  <c r="G19" i="6"/>
  <c r="D2" i="1"/>
  <c r="G43" i="6"/>
  <c r="B9" i="2"/>
  <c r="G77" i="6"/>
  <c r="H8" i="2" s="1"/>
  <c r="G45" i="6"/>
  <c r="G147" i="6"/>
  <c r="G187" i="6"/>
  <c r="G195" i="6"/>
  <c r="B13" i="2"/>
  <c r="B11" i="2"/>
  <c r="B12" i="2"/>
  <c r="B8" i="2"/>
  <c r="B7" i="2"/>
  <c r="E15" i="2"/>
  <c r="C17" i="1" s="1"/>
  <c r="I15" i="2"/>
  <c r="C21" i="1" s="1"/>
  <c r="C33" i="1"/>
  <c r="F33" i="1" s="1"/>
  <c r="C31" i="1"/>
  <c r="G9" i="1"/>
  <c r="H7" i="2" l="1"/>
  <c r="G207" i="6"/>
  <c r="F7" i="2"/>
  <c r="G208" i="6"/>
  <c r="G75" i="6"/>
  <c r="G8" i="2" s="1"/>
  <c r="G201" i="6"/>
  <c r="G211" i="6" s="1"/>
  <c r="G107" i="6"/>
  <c r="G9" i="2" s="1"/>
  <c r="G41" i="6"/>
  <c r="G135" i="6"/>
  <c r="G210" i="6" s="1"/>
  <c r="G142" i="6"/>
  <c r="G209" i="6" s="1"/>
  <c r="G7" i="2" l="1"/>
  <c r="G15" i="2" s="1"/>
  <c r="C15" i="1" s="1"/>
  <c r="G206" i="6"/>
  <c r="G212" i="6" s="1"/>
  <c r="H13" i="2"/>
  <c r="F12" i="2"/>
  <c r="F15" i="2" s="1"/>
  <c r="C18" i="1" s="1"/>
  <c r="H11" i="2"/>
  <c r="H15" i="2" l="1"/>
  <c r="C16" i="1" s="1"/>
  <c r="C19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<sst xmlns="http://schemas.openxmlformats.org/spreadsheetml/2006/main" count="352" uniqueCount="255">
  <si>
    <t>Demontáže celkem</t>
  </si>
  <si>
    <r>
      <t xml:space="preserve">SPIRO Potrubí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40% tvarovek,  tř. těsnosti B dle ČSN EN 12273</t>
    </r>
  </si>
  <si>
    <t>Jan Leznar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</si>
  <si>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</si>
  <si>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</si>
  <si>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</si>
  <si>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</si>
  <si>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</si>
  <si>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</si>
  <si>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</si>
  <si>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</si>
  <si>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</si>
  <si>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</si>
  <si>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</si>
  <si>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</si>
  <si>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</si>
  <si>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</si>
  <si>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</si>
  <si>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</si>
  <si>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</si>
  <si>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</si>
  <si>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</si>
  <si>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</si>
  <si>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</si>
  <si>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</si>
  <si>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</si>
  <si>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</si>
  <si>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</si>
  <si>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</si>
  <si>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</si>
  <si>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</si>
  <si>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</si>
  <si>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</si>
  <si>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</si>
  <si>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</si>
  <si>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</si>
  <si>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</si>
  <si>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</si>
  <si>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</si>
  <si>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</si>
  <si>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</si>
  <si>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</si>
  <si>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</si>
  <si>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</si>
  <si>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</si>
  <si>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</si>
  <si>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HSV</t>
  </si>
  <si>
    <t>PSV</t>
  </si>
  <si>
    <t>Dodávka</t>
  </si>
  <si>
    <t>Montáž</t>
  </si>
  <si>
    <t>CELKEM  OBJEKT</t>
  </si>
  <si>
    <t>Dodávka :</t>
  </si>
  <si>
    <t>Izolace:</t>
  </si>
  <si>
    <t>MJ</t>
  </si>
  <si>
    <t>cena / MJ</t>
  </si>
  <si>
    <t>celkem (Kč)</t>
  </si>
  <si>
    <t>Název položky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</si>
  <si>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</si>
  <si>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</si>
  <si>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</si>
  <si>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</si>
  <si>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</si>
  <si>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</si>
  <si>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</si>
  <si>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Stavební díl</t>
  </si>
  <si>
    <t>Kontrolní součet</t>
  </si>
  <si>
    <t>Celkem</t>
  </si>
  <si>
    <t>REKAPITULACE  VZDUCHOTECHNIKY</t>
  </si>
  <si>
    <t>počet</t>
  </si>
  <si>
    <t>Poz.</t>
  </si>
  <si>
    <t>3.</t>
  </si>
  <si>
    <t>6.</t>
  </si>
  <si>
    <t>2.</t>
  </si>
  <si>
    <t>1.</t>
  </si>
  <si>
    <t>Zkoušky a zaregulování</t>
  </si>
  <si>
    <t>Základní zkoušky</t>
  </si>
  <si>
    <t>hod</t>
  </si>
  <si>
    <t>Obsah zkoušek:</t>
  </si>
  <si>
    <t>Zajištění podmínek pro montážní zkoušky</t>
  </si>
  <si>
    <t>-elektrické připojení hnacích agregátů vzduchotechnického zařízení</t>
  </si>
  <si>
    <t>-spuštění a vypojení zařízení oprávněným pracovníkem předmětné profese ustanoveným -objednatelem, a to v rozsahu potřebném pro provedení zkoušek</t>
  </si>
  <si>
    <t>-funkční výstupy systému MaR (vyzkoušení se provádí s vypnutým systémem MaR)</t>
  </si>
  <si>
    <t>-elektrický příkon v rozsahu uvedeném v projektové dokumentaci</t>
  </si>
  <si>
    <t>Montážní zkoušky</t>
  </si>
  <si>
    <t>Kontrola kompletnosti zařízení podle PD včetně souvisejících profesí</t>
  </si>
  <si>
    <t>-blokování zařízení při kontrole opravách a údržbě</t>
  </si>
  <si>
    <t>-kontrola jednotlivých komor zařízení před uvedením zařízení do chodu</t>
  </si>
  <si>
    <t>-kontrola kompletnosti a úplnosti vnějších povrchových úprav zařízení a jeho části</t>
  </si>
  <si>
    <t>-kontrola montážně - údržbářských prostorů pro zařízení</t>
  </si>
  <si>
    <t xml:space="preserve">-kontrola prostorů strojoven před uvedením zařízení do chodu </t>
  </si>
  <si>
    <t xml:space="preserve">-kontrola provedení a úplnosti bezpečnostních a výstražných  označení </t>
  </si>
  <si>
    <t>-kontrola provedení a úplnosti tepelných izolací</t>
  </si>
  <si>
    <t>-kontrola provedení a úplnosti případných protipožárních izolací</t>
  </si>
  <si>
    <t>-kontrola provedení prostupů vzduchotechnického potrubí stavebními konstrukcí</t>
  </si>
  <si>
    <t>-kontrola přístupnosti regulačních prvků</t>
  </si>
  <si>
    <t>-kontrola štítkových údajů zařízení a jeho části podle projektové dokumentace</t>
  </si>
  <si>
    <t>-kontrola větraných prostorů před uvedením zařízení do chodu</t>
  </si>
  <si>
    <t>Ventilátory</t>
  </si>
  <si>
    <t xml:space="preserve">-kontrola odstranění transportních aretací </t>
  </si>
  <si>
    <t xml:space="preserve">-kontrola volného otáčení rotujících části </t>
  </si>
  <si>
    <t>-kontrola dotáhnutí všech spojů</t>
  </si>
  <si>
    <t>-kontrola náběhu a napnutí klínových řemenů</t>
  </si>
  <si>
    <t>-kontrola promazání ložisek a  stavu náplní mazadel všech mazaných části</t>
  </si>
  <si>
    <t>-kontrola stavu pružného uložení  (izolátorů chvění)</t>
  </si>
  <si>
    <t>-kontrola pružných nástavců</t>
  </si>
  <si>
    <t>-kontrola ochranných krytů vnějších rotujících částí</t>
  </si>
  <si>
    <t>-kontrola vodorovného uložení ventilátor. soustrojí na základech a konstrukcích</t>
  </si>
  <si>
    <t>Zkoušky chodu</t>
  </si>
  <si>
    <t xml:space="preserve">Ověření schopnosti dlouhodobého provozu zařízení </t>
  </si>
  <si>
    <t>Zkouškám předchází uvedení zařízení do provozu, nebo je jejich součástí.</t>
  </si>
  <si>
    <t>Zkouška se provádí dle dohodnutých kritérií – minimálně 48 hodin nepřetržitého chodu.</t>
  </si>
  <si>
    <t>Zaregulování</t>
  </si>
  <si>
    <t>Ventilátory, jednotky</t>
  </si>
  <si>
    <t>Měření a zaregulování průtoků vzduchu – přiváděného, odváděného, cirkulačního</t>
  </si>
  <si>
    <t>Potrubní rovody, distribuční elementy</t>
  </si>
  <si>
    <t>Měření a zaregulování průtoků vzduchu ve všech potrubních úsecích</t>
  </si>
  <si>
    <t>Měření a zaregulování průtoků vzduchu na všech distribučních elementech ( vyústkách)</t>
  </si>
  <si>
    <t>Zaškolení obsluhy</t>
  </si>
  <si>
    <t>-zaškolení pro ovládání zařízení</t>
  </si>
  <si>
    <t>-zaškolení  pro  údržbu zařízení</t>
  </si>
  <si>
    <t>- předání písemných pokynů a předpisů pro provoz zařízení, které dodává výrobce</t>
  </si>
  <si>
    <t>- vyhotovení protokolu o zaškolení obsluhy</t>
  </si>
  <si>
    <t>Zkoušky a zaškolení obsluhy celkem:</t>
  </si>
  <si>
    <t>-zabezpečení přístupnosti zařízení regulačních prvků</t>
  </si>
  <si>
    <t>Protipožární ucpávky</t>
  </si>
  <si>
    <t xml:space="preserve">ks </t>
  </si>
  <si>
    <t>3</t>
  </si>
  <si>
    <t>3.01</t>
  </si>
  <si>
    <t>ks</t>
  </si>
  <si>
    <t>kg</t>
  </si>
  <si>
    <t>bm</t>
  </si>
  <si>
    <t>m2</t>
  </si>
  <si>
    <t>3.02</t>
  </si>
  <si>
    <t xml:space="preserve">         do obvodu 1050/ 40% tvarovek</t>
  </si>
  <si>
    <t>1.01</t>
  </si>
  <si>
    <t>1.02</t>
  </si>
  <si>
    <t>1.03</t>
  </si>
  <si>
    <t>Protipožární ucpávky:</t>
  </si>
  <si>
    <t>Zkoušky a zaškolení obsluhy:</t>
  </si>
  <si>
    <t>Montáže:</t>
  </si>
  <si>
    <t>Montáž vč. zaregulování zař.č. 1</t>
  </si>
  <si>
    <t>Doplnění hladiva R 410A</t>
  </si>
  <si>
    <t xml:space="preserve">Montážní, spojovací a těsnicí mat. </t>
  </si>
  <si>
    <t>2</t>
  </si>
  <si>
    <t>Včetně ekologické likvidace</t>
  </si>
  <si>
    <t>kpl</t>
  </si>
  <si>
    <t>1.04</t>
  </si>
  <si>
    <t>4.01</t>
  </si>
  <si>
    <t>4.02</t>
  </si>
  <si>
    <t>4.03</t>
  </si>
  <si>
    <t>3.03</t>
  </si>
  <si>
    <t>3.04</t>
  </si>
  <si>
    <t>3.05</t>
  </si>
  <si>
    <t>3.06</t>
  </si>
  <si>
    <t>3.07</t>
  </si>
  <si>
    <t>3.08</t>
  </si>
  <si>
    <t>1.05</t>
  </si>
  <si>
    <t>1.06</t>
  </si>
  <si>
    <t>1.07</t>
  </si>
  <si>
    <t>1.08</t>
  </si>
  <si>
    <t>1.09</t>
  </si>
  <si>
    <t>1.10</t>
  </si>
  <si>
    <t>1.16</t>
  </si>
  <si>
    <t>1.17</t>
  </si>
  <si>
    <t>1.42</t>
  </si>
  <si>
    <t>4.04</t>
  </si>
  <si>
    <t xml:space="preserve">Měděné potrubí vč.chladivové izolace  (pryžové s uzavřenými buňkami) 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</si>
  <si>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15,9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</si>
  <si>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9,5</t>
    </r>
  </si>
  <si>
    <t>Infra ovladač</t>
  </si>
  <si>
    <t>Speciální odbočka měděného potrubí pro chladící výkon do 24kW</t>
  </si>
  <si>
    <t>Chlazení VRV</t>
  </si>
  <si>
    <t>Kabelové propojení mezi venkovní a vnitřními jednotkami a venkovní jednotky s centrálním ovladačemkomunikačním kabelem - dle výrobce jednotek</t>
  </si>
  <si>
    <t>4.</t>
  </si>
  <si>
    <t>5.</t>
  </si>
  <si>
    <t>2.03</t>
  </si>
  <si>
    <t>2.04</t>
  </si>
  <si>
    <t>2.06</t>
  </si>
  <si>
    <r>
      <t xml:space="preserve">Zvukoltumicí hadice velmi odolná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200, vícevrstvý AL, izolace 25mm</t>
    </r>
  </si>
  <si>
    <t xml:space="preserve"> Chladivové potrubí zařízení Split a VRV</t>
  </si>
  <si>
    <r>
      <t xml:space="preserve">Talířový ventil kovový odvodní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</rPr>
      <t xml:space="preserve"> 100, vč. zděře</t>
    </r>
  </si>
  <si>
    <t>Materiál pro zhotovení závěsů, spojovací, těsnící a doplňkový materiál pro celkovou montáž zař.č. 2</t>
  </si>
  <si>
    <t>Systémová konstrukce pro osazení na střechu, nosnost 150kg, s povrchovou úpravou do venkovního prostředí, pro zajištění stability jednotky a zabránění porušení hydroizolace</t>
  </si>
  <si>
    <t>2a.01</t>
  </si>
  <si>
    <t>2a.02</t>
  </si>
  <si>
    <t>Systémová konstrukce pro osazení na střechu, nosnost 100kg, s povrchovou úpravou do venkovního prostředí, pro zajištění stability jednotky a zabránění porušení hydroizolace</t>
  </si>
  <si>
    <t>5.01</t>
  </si>
  <si>
    <t>5.02</t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</si>
  <si>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12,7</t>
    </r>
  </si>
  <si>
    <r>
      <t xml:space="preserve">   </t>
    </r>
    <r>
      <rPr>
        <sz val="10"/>
        <rFont val="Symbol"/>
        <family val="1"/>
        <charset val="2"/>
      </rPr>
      <t>f</t>
    </r>
    <r>
      <rPr>
        <sz val="10"/>
        <rFont val="Arial"/>
        <family val="2"/>
        <charset val="238"/>
      </rPr>
      <t xml:space="preserve"> 6,4</t>
    </r>
  </si>
  <si>
    <t>Chlazení Split</t>
  </si>
  <si>
    <t>7.</t>
  </si>
  <si>
    <t>Demontáže stávajících zařízení</t>
  </si>
  <si>
    <t>Demontáže:</t>
  </si>
  <si>
    <t>Filtr s vysokou účinností F7</t>
  </si>
  <si>
    <t>Kabelový ovladač pro ovládání a diagnostiku jednotky</t>
  </si>
  <si>
    <t>Kabelové propojení rek. jednotky a ovladače v m.č D3-501a, 25m</t>
  </si>
  <si>
    <t>Rekuperační  jednotka s filtrací,  rekuperace 85 - 77% s přenosem vlhkosti, příkon max 2x 210W, 230V
Průtok 700m3/h, 40/ 137/ 175Pa, max 220Pa,  Hl akust. tlaku max. 47/ 52/ 53dBA
rozměry 868x1004 výška 364, váha 55kg</t>
  </si>
  <si>
    <t>Stavba: Nem. Tábor a.s. - Stavební úpravy části 5.NP b. C pro prac. ERCP</t>
  </si>
  <si>
    <t>Nem. Tábor a.s. - Stavební úpravy části 5.NP b. C pro prac. ERCP</t>
  </si>
  <si>
    <t>D.1.01.4f: Vzduchotechnika a chlazení</t>
  </si>
  <si>
    <t xml:space="preserve">Zpracovatel projektu : </t>
  </si>
  <si>
    <t>Protidešťová žaluzie AL 400x250 se sítem a rámem do zdi, efektivní (volná) plocha 0,84 m2</t>
  </si>
  <si>
    <t>Podložení závěsů pryží</t>
  </si>
  <si>
    <r>
      <t xml:space="preserve">Žaluziová klapka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250, plast</t>
    </r>
  </si>
  <si>
    <r>
      <t xml:space="preserve">Zpětná klapka do potrubí </t>
    </r>
    <r>
      <rPr>
        <sz val="10"/>
        <rFont val="Symbol"/>
        <family val="1"/>
        <charset val="2"/>
      </rPr>
      <t xml:space="preserve">f </t>
    </r>
    <r>
      <rPr>
        <sz val="10"/>
        <rFont val="Arial"/>
        <family val="2"/>
      </rPr>
      <t>250</t>
    </r>
  </si>
  <si>
    <t>Vyústka komfortní AL dvouřadá 560x140, regulace R1</t>
  </si>
  <si>
    <t>Vyústka komfortní AL jednořadá 560x140, regulace R1</t>
  </si>
  <si>
    <t xml:space="preserve">         do obvodu 1500/ 60% tvarovek</t>
  </si>
  <si>
    <t xml:space="preserve"> - 1.15 Neobsazeno</t>
  </si>
  <si>
    <t>VZT potrubí ocelové čtyřhranné sk.I,  tř. těsnosti B dle ČSN EN 1507</t>
  </si>
  <si>
    <t>Materiál pro zhotovení závěsů, spojovací, těsnící a doplňkový materiál pro celkovou montáž zař.č. 1</t>
  </si>
  <si>
    <t>Izolace tepelná a protihluková 40mm upevněná na trny s povrchovou úpravou AL folií 
Potrubí v m.č. C-5.04</t>
  </si>
  <si>
    <t xml:space="preserve">Venkovní kondenzační jednotka Qch =9,5 kW,  rozsah chlazení -15°C až 50°C, příkon jmen. 3,0kW, 400V, proud  jištění max 25A </t>
  </si>
  <si>
    <t>2b.01</t>
  </si>
  <si>
    <t xml:space="preserve">Venkovní kondenzační jednotka Qch =6,8 kW,  rozsah chlazení -15°C až 50°C, příkon jmen. 3,0kW, 400V, proud  jištění max 25A </t>
  </si>
  <si>
    <t>2b.02</t>
  </si>
  <si>
    <t>Vnitřní nástěnná jednotka, 230V napojeno z venkovní  Qch = 6,8 kW vč. infraovladače, hl. akust. tlaku: 40/45dBA
rozměry: 1050x238, výška 290, hmotnost: 13kg</t>
  </si>
  <si>
    <t>Vnitřní podstropní jednotka, 230V napojeno z venkovní  Qch= 9,50 kW, hl. akust. tlaku: 34/42dBA
rozměry: 1590x690, výška 230, hmotnost: 38kg
vč. čerpadla kondenzátu</t>
  </si>
  <si>
    <t>Kabelový ovladač vč. kabelu 5m</t>
  </si>
  <si>
    <t>Kabel od venkovních k vnitřním jednokám, dle typu zař.</t>
  </si>
  <si>
    <t>Montáž a sprovoznění zař. č. 2</t>
  </si>
  <si>
    <t>6</t>
  </si>
  <si>
    <t>Systém s proměnným průtokem chladiva skládající se z  1ks venkovní kondenzační jednotky a 3 ks vnitřních výparníkových jednotek.</t>
  </si>
  <si>
    <t xml:space="preserve">Venkovní kondenzační jednotka chlazení/  tepelné čerpadlo, Qch=12,1 kW (ti27°C/ te35°C), Qt= 14,2kW ( ti20°C/ te7°C) 400V, příkon: nom. 3,4kW, max. doporučené jištění 25A, </t>
  </si>
  <si>
    <t>pracovní rozsah: chlazení -5 až +43°C, vytápění -20 až 15,5°C rozměry:940x320 výška 1345, hmotnost: 104kg, hluk: 50dBA</t>
  </si>
  <si>
    <t>rozměry: 940x320, výška 1430, hmotnost: 101kg, chladivo R410A, hluk: 50dBA
délka vedení chladiva max. 75m, převýšení mezi vnitřní a venkovní jednotkou max. 30m</t>
  </si>
  <si>
    <t>rozměry: 940x320, výška 990, hmotnost: 80kg, chladivo R410A, hluk: 48dBA
délka vedení chladiva max.50 (70)m, převýšení mezi vnitřní a venkovní jednotkou max. 30m</t>
  </si>
  <si>
    <t>Vnitřní nástěnná jednotka, 230V, 20W.  Qch=4,5kW, rozměry:1050x269 výška 290,  hmotnost: 15kg, 34/37dBA
příkon 20W, 230V</t>
  </si>
  <si>
    <t>Vnitřní nástěnná jednotka, 230V, 20W.  Qch=3,6kW, rozměry:795x266 výška x290,  hmotnost: 12kg, 29/37dBA</t>
  </si>
  <si>
    <t xml:space="preserve">Protipožární ucpávky potrubí procházející požárně dělící konstrukcí dle ČSN 730802 s odolností shodnou s odolností stavební konstrukce, nejvýše však 90 min. </t>
  </si>
  <si>
    <t>Úprava a doplnění stávajících zařízení</t>
  </si>
  <si>
    <t>Vyústka komfortní AL jednořadá 200x100, regulace R1</t>
  </si>
  <si>
    <t>Čerpadlo kondenzátu</t>
  </si>
  <si>
    <t xml:space="preserve">         do obvodu 1050/ 70% tvarovek</t>
  </si>
  <si>
    <t>Zaslepení VZT potrubí  čtyřhranného sk.I  do obvodu 1500</t>
  </si>
  <si>
    <t>Materiál pro zhotovení závěsů, spojovací, těsnící a doplňkový materiál pro celkovou montáž zař.č. 3</t>
  </si>
  <si>
    <t>Montáž vč. kabeláže a zprovoznění zař. č. 3</t>
  </si>
  <si>
    <t>Montáž zař. č. 4</t>
  </si>
  <si>
    <t>Demontáž přívodních a odvodních vyústek 400x200</t>
  </si>
  <si>
    <t>VZT potrubí  v rekonstruovaných místnostech dle výkresové dokumentace</t>
  </si>
  <si>
    <t xml:space="preserve">         do obvodu 1500</t>
  </si>
  <si>
    <t xml:space="preserve">         do obvodu 1050</t>
  </si>
  <si>
    <t>Základní zkoušky jsou součástí  dokončení a předání díla. Zkoušky se dokladují formou písemného protokolu obsahující veškeré projektované, zkoušené a naměřené údaje.
Dva pracovníci á 8hod</t>
  </si>
  <si>
    <t>Zaregulování vzduchových výkonových parametrů dle projektovaných hodnot.
Dva pracovníci á 8hod</t>
  </si>
  <si>
    <t>Zaškolení obsluhy a údržby
Jeden pracovník 8 hod</t>
  </si>
  <si>
    <t>V Brně, červen 2022</t>
  </si>
  <si>
    <t>Větrání vyšetřovny</t>
  </si>
  <si>
    <t>7.01</t>
  </si>
  <si>
    <t>7.02</t>
  </si>
  <si>
    <t>7.03</t>
  </si>
  <si>
    <t>SOUPIS PRACÍ</t>
  </si>
  <si>
    <t>Soupis prací :</t>
  </si>
  <si>
    <t>Soupis prací</t>
  </si>
  <si>
    <t>Soupis prací: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</si>
</sst>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164" formatCode="dd/mm/yy"/>
    <numFmt numFmtId="165" formatCode="0.0"/>
    <numFmt numFmtId="166" formatCode="#,##0\ &quot;Kč&quot;"/>
    <numFmt numFmtId="167" formatCode="#,##0.0"/>
  </numFmts>
  <fonts count="4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</font>
    <font>
      <sz val="8"/>
      <name val="Arial CE"/>
      <charset val="238"/>
    </font>
    <font>
      <sz val="9"/>
      <name val="Arial CE"/>
    </font>
    <font>
      <sz val="10"/>
      <name val="Arial CE"/>
      <charset val="238"/>
    </font>
    <font>
      <sz val="10"/>
      <color indexed="10"/>
      <name val="Arial CE"/>
      <family val="2"/>
      <charset val="238"/>
    </font>
    <font>
      <sz val="10"/>
      <color indexed="10"/>
      <name val="Arial CE"/>
      <charset val="238"/>
    </font>
    <font>
      <b/>
      <sz val="9"/>
      <color indexed="10"/>
      <name val="Arial CE"/>
      <family val="2"/>
      <charset val="238"/>
    </font>
    <font>
      <sz val="10"/>
      <color indexed="10"/>
      <name val="Arial CE"/>
    </font>
    <font>
      <b/>
      <sz val="10"/>
      <name val="Arial CE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Symbol"/>
      <family val="1"/>
      <charset val="2"/>
    </font>
    <font>
      <sz val="10"/>
      <color indexed="10"/>
      <name val="Arial CE"/>
    </font>
    <font>
      <sz val="10"/>
      <color indexed="10"/>
      <name val="Arial CE"/>
      <charset val="238"/>
    </font>
    <font>
      <sz val="10"/>
      <color indexed="10"/>
      <name val="Arial"/>
      <family val="2"/>
    </font>
    <font>
      <sz val="10"/>
      <color indexed="10"/>
      <name val="Arial CE"/>
    </font>
    <font>
      <b/>
      <i/>
      <sz val="10"/>
      <name val="Arial CE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charset val="238"/>
    </font>
    <font>
      <sz val="10"/>
      <color indexed="8"/>
      <name val="Arial CE"/>
    </font>
    <font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2" fontId="15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0" fontId="11" fillId="0" borderId="0"/>
    <xf numFmtId="0" fontId="10" fillId="0" borderId="1">
      <alignment horizontal="center" vertical="center" wrapText="1"/>
    </xf>
  </cellStyleXfs>
  <cellXfs count="332">
    <xf numFmtId="0" fontId="0" fillId="0" borderId="0" xfId="0"/>
    <xf numFmtId="0" fontId="3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2" xfId="0" applyFont="1" applyBorder="1" applyAlignment="1">
      <alignment horizontal="left"/>
    </xf>
    <xf numFmtId="0" fontId="0" fillId="0" borderId="3" xfId="0" applyBorder="1" applyAlignment="1">
      <alignment horizontal="centerContinuous"/>
    </xf>
    <xf numFmtId="0" fontId="4" fillId="0" borderId="4" xfId="0" applyFont="1" applyBorder="1" applyAlignment="1">
      <alignment horizontal="left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5" fillId="2" borderId="9" xfId="0" applyNumberFormat="1" applyFon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3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3" fontId="0" fillId="0" borderId="29" xfId="0" applyNumberFormat="1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15" xfId="0" applyNumberFormat="1" applyBorder="1" applyAlignment="1">
      <alignment horizontal="right"/>
    </xf>
    <xf numFmtId="166" fontId="0" fillId="0" borderId="18" xfId="0" applyNumberFormat="1" applyBorder="1"/>
    <xf numFmtId="166" fontId="0" fillId="0" borderId="0" xfId="0" applyNumberFormat="1"/>
    <xf numFmtId="0" fontId="8" fillId="2" borderId="36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7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3" fontId="9" fillId="0" borderId="10" xfId="0" applyNumberFormat="1" applyFont="1" applyBorder="1"/>
    <xf numFmtId="3" fontId="9" fillId="0" borderId="39" xfId="0" applyNumberFormat="1" applyFont="1" applyBorder="1"/>
    <xf numFmtId="3" fontId="9" fillId="0" borderId="40" xfId="0" applyNumberFormat="1" applyFont="1" applyBorder="1"/>
    <xf numFmtId="49" fontId="7" fillId="0" borderId="0" xfId="0" applyNumberFormat="1" applyFont="1" applyAlignment="1">
      <alignment horizontal="left" vertical="top"/>
    </xf>
    <xf numFmtId="0" fontId="16" fillId="0" borderId="0" xfId="0" applyFont="1" applyAlignment="1">
      <alignment vertical="top"/>
    </xf>
    <xf numFmtId="0" fontId="9" fillId="0" borderId="34" xfId="0" applyFont="1" applyBorder="1"/>
    <xf numFmtId="0" fontId="12" fillId="0" borderId="0" xfId="0" applyFont="1"/>
    <xf numFmtId="0" fontId="9" fillId="0" borderId="11" xfId="0" applyFont="1" applyBorder="1"/>
    <xf numFmtId="3" fontId="7" fillId="0" borderId="0" xfId="0" applyNumberFormat="1" applyFont="1"/>
    <xf numFmtId="0" fontId="13" fillId="0" borderId="0" xfId="5" applyFont="1" applyAlignment="1">
      <alignment horizontal="centerContinuous" vertical="top"/>
    </xf>
    <xf numFmtId="0" fontId="11" fillId="0" borderId="0" xfId="5" applyAlignment="1">
      <alignment vertical="top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top"/>
    </xf>
    <xf numFmtId="49" fontId="20" fillId="0" borderId="0" xfId="0" applyNumberFormat="1" applyFont="1" applyAlignment="1">
      <alignment horizontal="left" vertical="top" wrapText="1"/>
    </xf>
    <xf numFmtId="0" fontId="22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9" fillId="0" borderId="14" xfId="0" applyFont="1" applyBorder="1"/>
    <xf numFmtId="0" fontId="9" fillId="0" borderId="14" xfId="0" applyFont="1" applyBorder="1" applyAlignment="1">
      <alignment horizontal="right"/>
    </xf>
    <xf numFmtId="49" fontId="12" fillId="0" borderId="0" xfId="0" applyNumberFormat="1" applyFont="1"/>
    <xf numFmtId="0" fontId="4" fillId="0" borderId="3" xfId="0" applyFont="1" applyBorder="1" applyAlignment="1">
      <alignment horizontal="left"/>
    </xf>
    <xf numFmtId="0" fontId="20" fillId="0" borderId="6" xfId="0" applyFont="1" applyBorder="1"/>
    <xf numFmtId="0" fontId="20" fillId="0" borderId="0" xfId="0" applyFont="1"/>
    <xf numFmtId="0" fontId="30" fillId="0" borderId="0" xfId="0" applyFont="1" applyAlignment="1">
      <alignment vertical="top"/>
    </xf>
    <xf numFmtId="0" fontId="31" fillId="0" borderId="0" xfId="0" applyFont="1" applyAlignment="1">
      <alignment vertical="top"/>
    </xf>
    <xf numFmtId="49" fontId="32" fillId="0" borderId="0" xfId="0" applyNumberFormat="1" applyFont="1" applyAlignment="1">
      <alignment horizontal="left" vertical="top" wrapText="1"/>
    </xf>
    <xf numFmtId="49" fontId="26" fillId="0" borderId="41" xfId="0" applyNumberFormat="1" applyFont="1" applyBorder="1" applyAlignment="1">
      <alignment horizontal="left" vertical="top"/>
    </xf>
    <xf numFmtId="49" fontId="28" fillId="0" borderId="41" xfId="0" applyNumberFormat="1" applyFont="1" applyBorder="1" applyAlignment="1">
      <alignment horizontal="left" vertical="top" wrapText="1"/>
    </xf>
    <xf numFmtId="49" fontId="28" fillId="0" borderId="41" xfId="0" applyNumberFormat="1" applyFont="1" applyBorder="1" applyAlignment="1">
      <alignment vertical="top" wrapText="1"/>
    </xf>
    <xf numFmtId="49" fontId="26" fillId="0" borderId="41" xfId="0" applyNumberFormat="1" applyFont="1" applyBorder="1" applyAlignment="1">
      <alignment vertical="top" wrapText="1"/>
    </xf>
    <xf numFmtId="49" fontId="28" fillId="0" borderId="41" xfId="0" applyNumberFormat="1" applyFont="1" applyBorder="1" applyAlignment="1">
      <alignment vertical="top"/>
    </xf>
    <xf numFmtId="49" fontId="26" fillId="0" borderId="41" xfId="0" applyNumberFormat="1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49" fontId="11" fillId="0" borderId="41" xfId="0" applyNumberFormat="1" applyFont="1" applyBorder="1" applyAlignment="1">
      <alignment horizontal="left" vertical="top"/>
    </xf>
    <xf numFmtId="49" fontId="11" fillId="0" borderId="41" xfId="0" applyNumberFormat="1" applyFont="1" applyBorder="1" applyAlignment="1">
      <alignment horizontal="left" vertical="top" wrapText="1"/>
    </xf>
    <xf numFmtId="49" fontId="9" fillId="0" borderId="41" xfId="0" applyNumberFormat="1" applyFont="1" applyBorder="1" applyAlignment="1">
      <alignment horizontal="left" vertical="top"/>
    </xf>
    <xf numFmtId="49" fontId="17" fillId="0" borderId="41" xfId="0" applyNumberFormat="1" applyFont="1" applyBorder="1" applyAlignment="1">
      <alignment horizontal="left" vertical="top" wrapText="1"/>
    </xf>
    <xf numFmtId="3" fontId="9" fillId="0" borderId="41" xfId="0" applyNumberFormat="1" applyFont="1" applyBorder="1" applyAlignment="1">
      <alignment vertical="top"/>
    </xf>
    <xf numFmtId="1" fontId="2" fillId="0" borderId="41" xfId="0" applyNumberFormat="1" applyFont="1" applyBorder="1" applyAlignment="1">
      <alignment horizontal="right" vertical="top"/>
    </xf>
    <xf numFmtId="49" fontId="11" fillId="0" borderId="41" xfId="0" applyNumberFormat="1" applyFont="1" applyBorder="1" applyAlignment="1">
      <alignment horizontal="center" vertical="top"/>
    </xf>
    <xf numFmtId="1" fontId="11" fillId="0" borderId="41" xfId="0" applyNumberFormat="1" applyFont="1" applyBorder="1" applyAlignment="1">
      <alignment horizontal="right" vertical="top"/>
    </xf>
    <xf numFmtId="3" fontId="11" fillId="0" borderId="41" xfId="0" applyNumberFormat="1" applyFont="1" applyBorder="1" applyAlignment="1">
      <alignment vertical="top"/>
    </xf>
    <xf numFmtId="49" fontId="25" fillId="0" borderId="41" xfId="0" applyNumberFormat="1" applyFont="1" applyBorder="1" applyAlignment="1">
      <alignment horizontal="left" vertical="top"/>
    </xf>
    <xf numFmtId="1" fontId="20" fillId="0" borderId="41" xfId="0" applyNumberFormat="1" applyFont="1" applyBorder="1" applyAlignment="1">
      <alignment horizontal="right" vertical="top"/>
    </xf>
    <xf numFmtId="3" fontId="26" fillId="3" borderId="41" xfId="4" applyNumberFormat="1" applyFont="1" applyFill="1" applyBorder="1" applyAlignment="1">
      <alignment horizontal="right" vertical="top"/>
    </xf>
    <xf numFmtId="3" fontId="26" fillId="3" borderId="41" xfId="4" applyNumberFormat="1" applyFont="1" applyFill="1" applyBorder="1" applyAlignment="1">
      <alignment vertical="top"/>
    </xf>
    <xf numFmtId="3" fontId="26" fillId="0" borderId="41" xfId="4" applyNumberFormat="1" applyFont="1" applyBorder="1" applyAlignment="1">
      <alignment horizontal="center" vertical="top"/>
    </xf>
    <xf numFmtId="3" fontId="26" fillId="0" borderId="41" xfId="4" applyNumberFormat="1" applyFont="1" applyBorder="1" applyAlignment="1">
      <alignment horizontal="right" vertical="top"/>
    </xf>
    <xf numFmtId="49" fontId="26" fillId="3" borderId="41" xfId="4" applyNumberFormat="1" applyFont="1" applyFill="1" applyBorder="1" applyAlignment="1">
      <alignment horizontal="center" vertical="top"/>
    </xf>
    <xf numFmtId="49" fontId="26" fillId="0" borderId="41" xfId="4" applyNumberFormat="1" applyFont="1" applyBorder="1" applyAlignment="1">
      <alignment horizontal="center" vertical="top" wrapText="1"/>
    </xf>
    <xf numFmtId="49" fontId="26" fillId="0" borderId="41" xfId="4" applyNumberFormat="1" applyFont="1" applyBorder="1" applyAlignment="1">
      <alignment horizontal="left" vertical="top" wrapText="1"/>
    </xf>
    <xf numFmtId="49" fontId="26" fillId="0" borderId="41" xfId="4" applyNumberFormat="1" applyFont="1" applyBorder="1" applyAlignment="1">
      <alignment horizontal="right" vertical="top"/>
    </xf>
    <xf numFmtId="3" fontId="11" fillId="0" borderId="41" xfId="0" applyNumberFormat="1" applyFont="1" applyBorder="1" applyAlignment="1">
      <alignment horizontal="right" vertical="top"/>
    </xf>
    <xf numFmtId="49" fontId="12" fillId="0" borderId="9" xfId="0" applyNumberFormat="1" applyFont="1" applyBorder="1" applyAlignment="1">
      <alignment horizontal="left"/>
    </xf>
    <xf numFmtId="3" fontId="26" fillId="0" borderId="41" xfId="0" applyNumberFormat="1" applyFont="1" applyBorder="1" applyAlignment="1">
      <alignment horizontal="center" vertical="top"/>
    </xf>
    <xf numFmtId="1" fontId="26" fillId="0" borderId="41" xfId="0" applyNumberFormat="1" applyFont="1" applyBorder="1" applyAlignment="1">
      <alignment horizontal="right" vertical="top"/>
    </xf>
    <xf numFmtId="3" fontId="26" fillId="0" borderId="41" xfId="0" applyNumberFormat="1" applyFont="1" applyBorder="1" applyAlignment="1">
      <alignment vertical="top"/>
    </xf>
    <xf numFmtId="49" fontId="7" fillId="0" borderId="41" xfId="0" applyNumberFormat="1" applyFont="1" applyBorder="1" applyAlignment="1">
      <alignment horizontal="left" vertical="top"/>
    </xf>
    <xf numFmtId="49" fontId="7" fillId="0" borderId="41" xfId="0" applyNumberFormat="1" applyFont="1" applyBorder="1" applyAlignment="1">
      <alignment horizontal="left" vertical="top" wrapText="1"/>
    </xf>
    <xf numFmtId="3" fontId="7" fillId="0" borderId="41" xfId="0" applyNumberFormat="1" applyFont="1" applyBorder="1" applyAlignment="1">
      <alignment vertical="top"/>
    </xf>
    <xf numFmtId="49" fontId="11" fillId="0" borderId="41" xfId="0" applyNumberFormat="1" applyFont="1" applyBorder="1" applyAlignment="1">
      <alignment vertical="top"/>
    </xf>
    <xf numFmtId="49" fontId="11" fillId="0" borderId="0" xfId="5" applyNumberFormat="1" applyAlignment="1">
      <alignment vertical="top"/>
    </xf>
    <xf numFmtId="49" fontId="28" fillId="0" borderId="41" xfId="0" applyNumberFormat="1" applyFont="1" applyBorder="1" applyAlignment="1">
      <alignment horizontal="left" vertical="top"/>
    </xf>
    <xf numFmtId="49" fontId="11" fillId="0" borderId="0" xfId="0" applyNumberFormat="1" applyFont="1" applyAlignment="1">
      <alignment vertical="top"/>
    </xf>
    <xf numFmtId="0" fontId="11" fillId="0" borderId="44" xfId="0" applyFont="1" applyBorder="1"/>
    <xf numFmtId="0" fontId="11" fillId="0" borderId="0" xfId="0" applyFont="1"/>
    <xf numFmtId="0" fontId="34" fillId="0" borderId="45" xfId="5" applyFont="1" applyBorder="1"/>
    <xf numFmtId="0" fontId="11" fillId="0" borderId="45" xfId="5" applyBorder="1"/>
    <xf numFmtId="0" fontId="11" fillId="0" borderId="45" xfId="5" applyBorder="1" applyAlignment="1">
      <alignment horizontal="right"/>
    </xf>
    <xf numFmtId="3" fontId="11" fillId="0" borderId="0" xfId="0" applyNumberFormat="1" applyFont="1" applyAlignment="1">
      <alignment vertical="top"/>
    </xf>
    <xf numFmtId="0" fontId="11" fillId="0" borderId="46" xfId="5" applyBorder="1" applyAlignment="1">
      <alignment vertical="top"/>
    </xf>
    <xf numFmtId="0" fontId="11" fillId="0" borderId="47" xfId="5" applyBorder="1" applyAlignment="1">
      <alignment vertical="top"/>
    </xf>
    <xf numFmtId="0" fontId="11" fillId="0" borderId="48" xfId="5" applyBorder="1" applyAlignment="1">
      <alignment horizontal="center" vertical="top"/>
    </xf>
    <xf numFmtId="49" fontId="11" fillId="0" borderId="48" xfId="5" applyNumberFormat="1" applyBorder="1" applyAlignment="1">
      <alignment vertical="top"/>
    </xf>
    <xf numFmtId="0" fontId="11" fillId="0" borderId="32" xfId="5" applyBorder="1" applyAlignment="1">
      <alignment horizontal="center" vertical="top"/>
    </xf>
    <xf numFmtId="0" fontId="11" fillId="0" borderId="14" xfId="5" applyBorder="1" applyAlignment="1">
      <alignment horizontal="center" vertical="top"/>
    </xf>
    <xf numFmtId="49" fontId="11" fillId="0" borderId="14" xfId="5" applyNumberFormat="1" applyBorder="1" applyAlignment="1">
      <alignment vertical="top"/>
    </xf>
    <xf numFmtId="49" fontId="20" fillId="0" borderId="4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/>
    </xf>
    <xf numFmtId="0" fontId="27" fillId="0" borderId="0" xfId="0" applyFont="1" applyAlignment="1">
      <alignment vertical="top"/>
    </xf>
    <xf numFmtId="49" fontId="22" fillId="0" borderId="0" xfId="0" applyNumberFormat="1" applyFont="1" applyAlignment="1">
      <alignment vertical="top"/>
    </xf>
    <xf numFmtId="3" fontId="24" fillId="0" borderId="0" xfId="0" applyNumberFormat="1" applyFont="1" applyAlignment="1">
      <alignment vertical="top"/>
    </xf>
    <xf numFmtId="49" fontId="2" fillId="0" borderId="41" xfId="0" applyNumberFormat="1" applyFont="1" applyBorder="1" applyAlignment="1">
      <alignment horizontal="left" vertical="top" wrapText="1"/>
    </xf>
    <xf numFmtId="3" fontId="2" fillId="0" borderId="41" xfId="0" applyNumberFormat="1" applyFont="1" applyBorder="1" applyAlignment="1">
      <alignment vertical="top"/>
    </xf>
    <xf numFmtId="1" fontId="2" fillId="0" borderId="41" xfId="0" applyNumberFormat="1" applyFont="1" applyBorder="1" applyAlignment="1">
      <alignment vertical="top"/>
    </xf>
    <xf numFmtId="1" fontId="11" fillId="0" borderId="41" xfId="0" applyNumberFormat="1" applyFont="1" applyBorder="1" applyAlignment="1">
      <alignment vertical="top"/>
    </xf>
    <xf numFmtId="49" fontId="0" fillId="0" borderId="41" xfId="0" applyNumberFormat="1" applyBorder="1" applyAlignment="1">
      <alignment vertical="top" wrapText="1"/>
    </xf>
    <xf numFmtId="49" fontId="25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right" vertical="top"/>
    </xf>
    <xf numFmtId="1" fontId="2" fillId="0" borderId="0" xfId="0" applyNumberFormat="1" applyFont="1" applyAlignment="1">
      <alignment vertical="top"/>
    </xf>
    <xf numFmtId="3" fontId="9" fillId="0" borderId="0" xfId="0" applyNumberFormat="1" applyFont="1" applyAlignment="1">
      <alignment vertical="top"/>
    </xf>
    <xf numFmtId="3" fontId="2" fillId="0" borderId="0" xfId="0" applyNumberFormat="1" applyFont="1" applyAlignment="1">
      <alignment vertical="top"/>
    </xf>
    <xf numFmtId="49" fontId="2" fillId="0" borderId="41" xfId="0" applyNumberFormat="1" applyFont="1" applyBorder="1" applyAlignment="1">
      <alignment horizontal="center" vertical="top"/>
    </xf>
    <xf numFmtId="49" fontId="2" fillId="0" borderId="41" xfId="0" applyNumberFormat="1" applyFont="1" applyBorder="1" applyAlignment="1">
      <alignment horizontal="left" vertical="top"/>
    </xf>
    <xf numFmtId="49" fontId="22" fillId="0" borderId="0" xfId="0" applyNumberFormat="1" applyFont="1" applyAlignment="1">
      <alignment horizontal="left" vertical="top" wrapText="1"/>
    </xf>
    <xf numFmtId="49" fontId="0" fillId="0" borderId="41" xfId="0" applyNumberFormat="1" applyBorder="1" applyAlignment="1">
      <alignment horizontal="left" vertical="top" wrapText="1"/>
    </xf>
    <xf numFmtId="0" fontId="2" fillId="0" borderId="41" xfId="0" applyFont="1" applyBorder="1" applyAlignment="1">
      <alignment horizontal="center" vertical="top"/>
    </xf>
    <xf numFmtId="0" fontId="9" fillId="0" borderId="41" xfId="0" applyFont="1" applyBorder="1" applyAlignment="1">
      <alignment vertical="top"/>
    </xf>
    <xf numFmtId="0" fontId="14" fillId="0" borderId="0" xfId="5" applyFont="1" applyAlignment="1">
      <alignment horizontal="centerContinuous" vertical="top"/>
    </xf>
    <xf numFmtId="1" fontId="14" fillId="0" borderId="0" xfId="5" applyNumberFormat="1" applyFont="1" applyAlignment="1">
      <alignment vertical="top"/>
    </xf>
    <xf numFmtId="0" fontId="14" fillId="0" borderId="0" xfId="5" applyFont="1" applyAlignment="1">
      <alignment horizontal="right" vertical="top"/>
    </xf>
    <xf numFmtId="0" fontId="11" fillId="0" borderId="43" xfId="5" applyBorder="1" applyAlignment="1">
      <alignment horizontal="left" vertical="top"/>
    </xf>
    <xf numFmtId="0" fontId="11" fillId="0" borderId="44" xfId="5" applyBorder="1" applyAlignment="1">
      <alignment horizontal="left" vertical="top"/>
    </xf>
    <xf numFmtId="3" fontId="20" fillId="0" borderId="0" xfId="0" applyNumberFormat="1" applyFont="1" applyAlignment="1">
      <alignment horizontal="right" vertical="top"/>
    </xf>
    <xf numFmtId="1" fontId="20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3" fontId="20" fillId="0" borderId="0" xfId="0" applyNumberFormat="1" applyFont="1" applyAlignment="1">
      <alignment vertical="top"/>
    </xf>
    <xf numFmtId="1" fontId="11" fillId="0" borderId="32" xfId="5" applyNumberFormat="1" applyBorder="1" applyAlignment="1">
      <alignment vertical="top"/>
    </xf>
    <xf numFmtId="0" fontId="9" fillId="0" borderId="32" xfId="5" applyFont="1" applyBorder="1" applyAlignment="1">
      <alignment horizontal="center" vertical="top"/>
    </xf>
    <xf numFmtId="0" fontId="9" fillId="0" borderId="48" xfId="5" applyFont="1" applyBorder="1" applyAlignment="1">
      <alignment horizontal="center" vertical="top"/>
    </xf>
    <xf numFmtId="1" fontId="11" fillId="0" borderId="14" xfId="5" applyNumberFormat="1" applyBorder="1" applyAlignment="1">
      <alignment vertical="top"/>
    </xf>
    <xf numFmtId="0" fontId="9" fillId="0" borderId="14" xfId="5" applyFont="1" applyBorder="1" applyAlignment="1">
      <alignment horizontal="center" vertical="top"/>
    </xf>
    <xf numFmtId="49" fontId="20" fillId="0" borderId="41" xfId="0" applyNumberFormat="1" applyFont="1" applyBorder="1" applyAlignment="1">
      <alignment horizontal="right" vertical="top"/>
    </xf>
    <xf numFmtId="1" fontId="9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vertical="top" wrapText="1"/>
    </xf>
    <xf numFmtId="1" fontId="17" fillId="0" borderId="41" xfId="0" applyNumberFormat="1" applyFont="1" applyBorder="1" applyAlignment="1">
      <alignment vertical="top"/>
    </xf>
    <xf numFmtId="3" fontId="17" fillId="0" borderId="41" xfId="0" applyNumberFormat="1" applyFont="1" applyBorder="1" applyAlignment="1">
      <alignment horizontal="right" vertical="top"/>
    </xf>
    <xf numFmtId="3" fontId="4" fillId="0" borderId="41" xfId="0" applyNumberFormat="1" applyFont="1" applyBorder="1" applyAlignment="1">
      <alignment vertical="top"/>
    </xf>
    <xf numFmtId="0" fontId="26" fillId="0" borderId="41" xfId="0" applyFont="1" applyBorder="1" applyAlignment="1">
      <alignment vertical="top" wrapText="1"/>
    </xf>
    <xf numFmtId="49" fontId="26" fillId="0" borderId="41" xfId="0" applyNumberFormat="1" applyFont="1" applyBorder="1" applyAlignment="1">
      <alignment horizontal="right" vertical="top"/>
    </xf>
    <xf numFmtId="3" fontId="28" fillId="0" borderId="41" xfId="0" applyNumberFormat="1" applyFont="1" applyBorder="1" applyAlignment="1">
      <alignment horizontal="center" vertical="top"/>
    </xf>
    <xf numFmtId="1" fontId="28" fillId="0" borderId="41" xfId="0" applyNumberFormat="1" applyFont="1" applyBorder="1" applyAlignment="1">
      <alignment horizontal="right" vertical="top"/>
    </xf>
    <xf numFmtId="3" fontId="28" fillId="0" borderId="41" xfId="0" applyNumberFormat="1" applyFont="1" applyBorder="1" applyAlignment="1">
      <alignment vertical="top"/>
    </xf>
    <xf numFmtId="49" fontId="26" fillId="0" borderId="41" xfId="0" applyNumberFormat="1" applyFont="1" applyBorder="1" applyAlignment="1">
      <alignment vertical="top"/>
    </xf>
    <xf numFmtId="1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1" fontId="11" fillId="0" borderId="0" xfId="0" applyNumberFormat="1" applyFont="1" applyAlignment="1">
      <alignment vertical="top"/>
    </xf>
    <xf numFmtId="3" fontId="11" fillId="0" borderId="0" xfId="1" applyNumberFormat="1" applyFont="1" applyBorder="1" applyAlignment="1">
      <alignment vertical="top"/>
    </xf>
    <xf numFmtId="3" fontId="21" fillId="0" borderId="0" xfId="0" applyNumberFormat="1" applyFont="1" applyAlignment="1">
      <alignment vertical="top"/>
    </xf>
    <xf numFmtId="1" fontId="20" fillId="0" borderId="0" xfId="0" applyNumberFormat="1" applyFont="1" applyAlignment="1">
      <alignment horizontal="right" vertical="top"/>
    </xf>
    <xf numFmtId="49" fontId="0" fillId="0" borderId="41" xfId="0" applyNumberFormat="1" applyBorder="1" applyAlignment="1">
      <alignment horizontal="left" vertical="top"/>
    </xf>
    <xf numFmtId="3" fontId="0" fillId="0" borderId="41" xfId="0" applyNumberFormat="1" applyBorder="1" applyAlignment="1">
      <alignment horizontal="center" vertical="top"/>
    </xf>
    <xf numFmtId="3" fontId="0" fillId="0" borderId="41" xfId="0" applyNumberFormat="1" applyBorder="1" applyAlignment="1">
      <alignment vertical="top"/>
    </xf>
    <xf numFmtId="3" fontId="11" fillId="0" borderId="41" xfId="0" applyNumberFormat="1" applyFont="1" applyBorder="1" applyAlignment="1">
      <alignment horizontal="center" vertical="top"/>
    </xf>
    <xf numFmtId="49" fontId="25" fillId="0" borderId="41" xfId="0" applyNumberFormat="1" applyFont="1" applyBorder="1" applyAlignment="1">
      <alignment horizontal="left" vertical="top" wrapText="1"/>
    </xf>
    <xf numFmtId="3" fontId="25" fillId="0" borderId="41" xfId="0" applyNumberFormat="1" applyFont="1" applyBorder="1" applyAlignment="1">
      <alignment vertical="top"/>
    </xf>
    <xf numFmtId="0" fontId="26" fillId="0" borderId="0" xfId="0" applyFont="1"/>
    <xf numFmtId="3" fontId="11" fillId="0" borderId="0" xfId="5" applyNumberFormat="1" applyAlignment="1">
      <alignment vertical="top"/>
    </xf>
    <xf numFmtId="3" fontId="16" fillId="0" borderId="0" xfId="0" applyNumberFormat="1" applyFont="1" applyAlignment="1">
      <alignment vertical="top"/>
    </xf>
    <xf numFmtId="3" fontId="33" fillId="0" borderId="0" xfId="0" applyNumberFormat="1" applyFont="1" applyAlignment="1">
      <alignment vertical="top"/>
    </xf>
    <xf numFmtId="3" fontId="30" fillId="0" borderId="0" xfId="0" applyNumberFormat="1" applyFont="1" applyAlignment="1">
      <alignment vertical="top"/>
    </xf>
    <xf numFmtId="3" fontId="31" fillId="0" borderId="0" xfId="0" applyNumberFormat="1" applyFont="1" applyAlignment="1">
      <alignment vertical="top"/>
    </xf>
    <xf numFmtId="3" fontId="27" fillId="0" borderId="0" xfId="0" applyNumberFormat="1" applyFont="1" applyAlignment="1">
      <alignment vertical="top"/>
    </xf>
    <xf numFmtId="49" fontId="22" fillId="0" borderId="41" xfId="0" applyNumberFormat="1" applyFont="1" applyBorder="1" applyAlignment="1">
      <alignment horizontal="center" vertical="top"/>
    </xf>
    <xf numFmtId="3" fontId="21" fillId="0" borderId="41" xfId="0" applyNumberFormat="1" applyFont="1" applyBorder="1" applyAlignment="1">
      <alignment vertical="top"/>
    </xf>
    <xf numFmtId="1" fontId="0" fillId="0" borderId="41" xfId="0" applyNumberFormat="1" applyBorder="1" applyAlignment="1">
      <alignment horizontal="right" vertical="top"/>
    </xf>
    <xf numFmtId="3" fontId="22" fillId="0" borderId="41" xfId="0" applyNumberFormat="1" applyFont="1" applyBorder="1" applyAlignment="1">
      <alignment vertical="top"/>
    </xf>
    <xf numFmtId="49" fontId="22" fillId="0" borderId="41" xfId="0" applyNumberFormat="1" applyFont="1" applyBorder="1" applyAlignment="1">
      <alignment vertical="top" wrapText="1"/>
    </xf>
    <xf numFmtId="0" fontId="37" fillId="0" borderId="41" xfId="0" applyFont="1" applyBorder="1" applyAlignment="1">
      <alignment horizontal="left" vertical="top"/>
    </xf>
    <xf numFmtId="3" fontId="26" fillId="3" borderId="41" xfId="4" applyNumberFormat="1" applyFont="1" applyFill="1" applyBorder="1" applyAlignment="1">
      <alignment horizontal="center" vertical="top"/>
    </xf>
    <xf numFmtId="3" fontId="38" fillId="3" borderId="41" xfId="4" applyNumberFormat="1" applyFont="1" applyFill="1" applyBorder="1" applyAlignment="1">
      <alignment horizontal="center" vertical="top"/>
    </xf>
    <xf numFmtId="3" fontId="38" fillId="3" borderId="41" xfId="4" applyNumberFormat="1" applyFont="1" applyFill="1" applyBorder="1" applyAlignment="1">
      <alignment horizontal="right" vertical="top"/>
    </xf>
    <xf numFmtId="3" fontId="38" fillId="3" borderId="41" xfId="4" applyNumberFormat="1" applyFont="1" applyFill="1" applyBorder="1" applyAlignment="1">
      <alignment vertical="top"/>
    </xf>
    <xf numFmtId="3" fontId="22" fillId="0" borderId="41" xfId="0" applyNumberFormat="1" applyFont="1" applyBorder="1" applyAlignment="1">
      <alignment horizontal="right" vertical="top"/>
    </xf>
    <xf numFmtId="3" fontId="26" fillId="0" borderId="41" xfId="4" applyNumberFormat="1" applyFont="1" applyBorder="1" applyAlignment="1">
      <alignment vertical="top"/>
    </xf>
    <xf numFmtId="3" fontId="38" fillId="0" borderId="41" xfId="4" applyNumberFormat="1" applyFont="1" applyBorder="1" applyAlignment="1">
      <alignment horizontal="center" vertical="top"/>
    </xf>
    <xf numFmtId="49" fontId="38" fillId="0" borderId="41" xfId="4" applyNumberFormat="1" applyFont="1" applyBorder="1" applyAlignment="1">
      <alignment horizontal="right" vertical="top"/>
    </xf>
    <xf numFmtId="49" fontId="38" fillId="0" borderId="41" xfId="4" applyNumberFormat="1" applyFont="1" applyBorder="1" applyAlignment="1">
      <alignment horizontal="left" vertical="top" wrapText="1"/>
    </xf>
    <xf numFmtId="49" fontId="5" fillId="4" borderId="9" xfId="0" applyNumberFormat="1" applyFont="1" applyFill="1" applyBorder="1"/>
    <xf numFmtId="49" fontId="0" fillId="4" borderId="10" xfId="0" applyNumberFormat="1" applyFill="1" applyBorder="1"/>
    <xf numFmtId="0" fontId="35" fillId="4" borderId="0" xfId="0" applyFont="1" applyFill="1"/>
    <xf numFmtId="0" fontId="27" fillId="4" borderId="0" xfId="0" applyFont="1" applyFill="1"/>
    <xf numFmtId="0" fontId="21" fillId="4" borderId="0" xfId="0" applyFont="1" applyFill="1"/>
    <xf numFmtId="0" fontId="36" fillId="4" borderId="0" xfId="0" applyFont="1" applyFill="1"/>
    <xf numFmtId="49" fontId="21" fillId="4" borderId="21" xfId="0" applyNumberFormat="1" applyFont="1" applyFill="1" applyBorder="1" applyAlignment="1">
      <alignment horizontal="left"/>
    </xf>
    <xf numFmtId="0" fontId="8" fillId="4" borderId="37" xfId="0" applyFont="1" applyFill="1" applyBorder="1"/>
    <xf numFmtId="0" fontId="8" fillId="4" borderId="49" xfId="0" applyFont="1" applyFill="1" applyBorder="1"/>
    <xf numFmtId="166" fontId="8" fillId="4" borderId="37" xfId="0" applyNumberFormat="1" applyFont="1" applyFill="1" applyBorder="1"/>
    <xf numFmtId="0" fontId="8" fillId="4" borderId="50" xfId="0" applyFont="1" applyFill="1" applyBorder="1"/>
    <xf numFmtId="49" fontId="7" fillId="4" borderId="25" xfId="0" applyNumberFormat="1" applyFont="1" applyFill="1" applyBorder="1"/>
    <xf numFmtId="0" fontId="7" fillId="4" borderId="26" xfId="0" applyFont="1" applyFill="1" applyBorder="1"/>
    <xf numFmtId="0" fontId="7" fillId="4" borderId="27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25" xfId="0" applyFont="1" applyFill="1" applyBorder="1"/>
    <xf numFmtId="3" fontId="7" fillId="4" borderId="27" xfId="0" applyNumberFormat="1" applyFont="1" applyFill="1" applyBorder="1"/>
    <xf numFmtId="3" fontId="7" fillId="4" borderId="51" xfId="0" applyNumberFormat="1" applyFont="1" applyFill="1" applyBorder="1"/>
    <xf numFmtId="3" fontId="7" fillId="4" borderId="52" xfId="0" applyNumberFormat="1" applyFont="1" applyFill="1" applyBorder="1"/>
    <xf numFmtId="3" fontId="7" fillId="4" borderId="53" xfId="0" applyNumberFormat="1" applyFont="1" applyFill="1" applyBorder="1"/>
    <xf numFmtId="49" fontId="25" fillId="4" borderId="41" xfId="0" applyNumberFormat="1" applyFont="1" applyFill="1" applyBorder="1" applyAlignment="1">
      <alignment horizontal="left" vertical="top"/>
    </xf>
    <xf numFmtId="0" fontId="25" fillId="4" borderId="41" xfId="0" applyFont="1" applyFill="1" applyBorder="1" applyAlignment="1">
      <alignment vertical="top"/>
    </xf>
    <xf numFmtId="49" fontId="11" fillId="4" borderId="41" xfId="0" applyNumberFormat="1" applyFont="1" applyFill="1" applyBorder="1" applyAlignment="1">
      <alignment horizontal="center" vertical="top"/>
    </xf>
    <xf numFmtId="1" fontId="11" fillId="4" borderId="41" xfId="0" applyNumberFormat="1" applyFont="1" applyFill="1" applyBorder="1" applyAlignment="1">
      <alignment horizontal="right" vertical="top"/>
    </xf>
    <xf numFmtId="3" fontId="11" fillId="4" borderId="41" xfId="0" applyNumberFormat="1" applyFont="1" applyFill="1" applyBorder="1" applyAlignment="1">
      <alignment vertical="top"/>
    </xf>
    <xf numFmtId="49" fontId="25" fillId="4" borderId="41" xfId="0" applyNumberFormat="1" applyFont="1" applyFill="1" applyBorder="1" applyAlignment="1">
      <alignment horizontal="left" vertical="top" wrapText="1"/>
    </xf>
    <xf numFmtId="1" fontId="11" fillId="4" borderId="41" xfId="0" applyNumberFormat="1" applyFont="1" applyFill="1" applyBorder="1" applyAlignment="1">
      <alignment vertical="top"/>
    </xf>
    <xf numFmtId="3" fontId="25" fillId="4" borderId="41" xfId="0" applyNumberFormat="1" applyFont="1" applyFill="1" applyBorder="1" applyAlignment="1">
      <alignment vertical="top"/>
    </xf>
    <xf numFmtId="0" fontId="11" fillId="4" borderId="41" xfId="0" applyFont="1" applyFill="1" applyBorder="1" applyAlignment="1">
      <alignment vertical="top"/>
    </xf>
    <xf numFmtId="3" fontId="4" fillId="4" borderId="41" xfId="0" applyNumberFormat="1" applyFont="1" applyFill="1" applyBorder="1" applyAlignment="1">
      <alignment vertical="top"/>
    </xf>
    <xf numFmtId="49" fontId="28" fillId="4" borderId="41" xfId="0" applyNumberFormat="1" applyFont="1" applyFill="1" applyBorder="1" applyAlignment="1">
      <alignment horizontal="left" vertical="top"/>
    </xf>
    <xf numFmtId="0" fontId="4" fillId="4" borderId="41" xfId="0" applyFont="1" applyFill="1" applyBorder="1" applyAlignment="1">
      <alignment vertical="top"/>
    </xf>
    <xf numFmtId="3" fontId="26" fillId="4" borderId="41" xfId="0" applyNumberFormat="1" applyFont="1" applyFill="1" applyBorder="1" applyAlignment="1">
      <alignment horizontal="center" vertical="top"/>
    </xf>
    <xf numFmtId="1" fontId="26" fillId="4" borderId="41" xfId="0" applyNumberFormat="1" applyFont="1" applyFill="1" applyBorder="1" applyAlignment="1">
      <alignment horizontal="right" vertical="top"/>
    </xf>
    <xf numFmtId="3" fontId="26" fillId="4" borderId="41" xfId="0" applyNumberFormat="1" applyFont="1" applyFill="1" applyBorder="1" applyAlignment="1">
      <alignment vertical="top"/>
    </xf>
    <xf numFmtId="0" fontId="25" fillId="4" borderId="41" xfId="0" applyFont="1" applyFill="1" applyBorder="1" applyAlignment="1">
      <alignment vertical="top" wrapText="1"/>
    </xf>
    <xf numFmtId="0" fontId="11" fillId="4" borderId="41" xfId="0" applyFont="1" applyFill="1" applyBorder="1" applyAlignment="1">
      <alignment horizontal="center" vertical="top"/>
    </xf>
    <xf numFmtId="3" fontId="25" fillId="4" borderId="41" xfId="0" applyNumberFormat="1" applyFont="1" applyFill="1" applyBorder="1" applyAlignment="1">
      <alignment horizontal="right" vertical="top"/>
    </xf>
    <xf numFmtId="49" fontId="28" fillId="4" borderId="41" xfId="0" applyNumberFormat="1" applyFont="1" applyFill="1" applyBorder="1" applyAlignment="1">
      <alignment vertical="top"/>
    </xf>
    <xf numFmtId="49" fontId="26" fillId="4" borderId="41" xfId="0" applyNumberFormat="1" applyFont="1" applyFill="1" applyBorder="1" applyAlignment="1">
      <alignment horizontal="right" vertical="top"/>
    </xf>
    <xf numFmtId="49" fontId="25" fillId="4" borderId="41" xfId="0" applyNumberFormat="1" applyFont="1" applyFill="1" applyBorder="1" applyAlignment="1">
      <alignment vertical="top"/>
    </xf>
    <xf numFmtId="49" fontId="4" fillId="4" borderId="0" xfId="0" applyNumberFormat="1" applyFont="1" applyFill="1" applyAlignment="1">
      <alignment horizontal="left" vertical="top"/>
    </xf>
    <xf numFmtId="49" fontId="22" fillId="4" borderId="0" xfId="0" applyNumberFormat="1" applyFont="1" applyFill="1" applyAlignment="1">
      <alignment horizontal="center" vertical="top"/>
    </xf>
    <xf numFmtId="1" fontId="22" fillId="4" borderId="0" xfId="0" applyNumberFormat="1" applyFont="1" applyFill="1" applyAlignment="1">
      <alignment vertical="top"/>
    </xf>
    <xf numFmtId="3" fontId="22" fillId="4" borderId="0" xfId="0" applyNumberFormat="1" applyFont="1" applyFill="1" applyAlignment="1">
      <alignment vertical="top"/>
    </xf>
    <xf numFmtId="0" fontId="22" fillId="4" borderId="0" xfId="0" applyFont="1" applyFill="1" applyAlignment="1">
      <alignment vertical="top"/>
    </xf>
    <xf numFmtId="49" fontId="25" fillId="4" borderId="0" xfId="0" applyNumberFormat="1" applyFont="1" applyFill="1" applyAlignment="1">
      <alignment horizontal="left" vertical="top"/>
    </xf>
    <xf numFmtId="49" fontId="11" fillId="4" borderId="0" xfId="0" applyNumberFormat="1" applyFont="1" applyFill="1" applyAlignment="1">
      <alignment horizontal="center" vertical="top"/>
    </xf>
    <xf numFmtId="1" fontId="11" fillId="4" borderId="0" xfId="0" applyNumberFormat="1" applyFont="1" applyFill="1" applyAlignment="1">
      <alignment vertical="top"/>
    </xf>
    <xf numFmtId="3" fontId="11" fillId="4" borderId="0" xfId="0" applyNumberFormat="1" applyFont="1" applyFill="1" applyAlignment="1">
      <alignment vertical="top"/>
    </xf>
    <xf numFmtId="3" fontId="25" fillId="4" borderId="0" xfId="0" applyNumberFormat="1" applyFont="1" applyFill="1" applyAlignment="1">
      <alignment vertical="top"/>
    </xf>
    <xf numFmtId="49" fontId="40" fillId="0" borderId="41" xfId="0" applyNumberFormat="1" applyFont="1" applyBorder="1" applyAlignment="1">
      <alignment vertical="center" wrapText="1"/>
    </xf>
    <xf numFmtId="0" fontId="11" fillId="0" borderId="41" xfId="0" applyFont="1" applyBorder="1" applyAlignment="1">
      <alignment vertical="top"/>
    </xf>
    <xf numFmtId="49" fontId="39" fillId="0" borderId="41" xfId="0" applyNumberFormat="1" applyFont="1" applyBorder="1" applyAlignment="1">
      <alignment vertical="top"/>
    </xf>
    <xf numFmtId="3" fontId="39" fillId="0" borderId="0" xfId="0" applyNumberFormat="1" applyFont="1" applyAlignment="1">
      <alignment vertical="top"/>
    </xf>
    <xf numFmtId="0" fontId="39" fillId="0" borderId="0" xfId="0" applyFont="1" applyAlignment="1">
      <alignment vertical="top"/>
    </xf>
    <xf numFmtId="49" fontId="0" fillId="0" borderId="41" xfId="0" applyNumberFormat="1" applyBorder="1" applyAlignment="1">
      <alignment vertical="top"/>
    </xf>
    <xf numFmtId="49" fontId="0" fillId="0" borderId="41" xfId="0" applyNumberFormat="1" applyBorder="1" applyAlignment="1">
      <alignment horizontal="center"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42" fillId="0" borderId="41" xfId="0" applyNumberFormat="1" applyFont="1" applyBorder="1" applyAlignment="1">
      <alignment horizontal="left" vertical="top"/>
    </xf>
    <xf numFmtId="49" fontId="39" fillId="0" borderId="41" xfId="0" applyNumberFormat="1" applyFont="1" applyBorder="1" applyAlignment="1">
      <alignment vertical="top" wrapText="1"/>
    </xf>
    <xf numFmtId="49" fontId="41" fillId="3" borderId="41" xfId="4" applyNumberFormat="1" applyFont="1" applyFill="1" applyBorder="1" applyAlignment="1">
      <alignment horizontal="center" vertical="top"/>
    </xf>
    <xf numFmtId="3" fontId="41" fillId="3" borderId="41" xfId="4" applyNumberFormat="1" applyFont="1" applyFill="1" applyBorder="1" applyAlignment="1">
      <alignment horizontal="right" vertical="top"/>
    </xf>
    <xf numFmtId="3" fontId="41" fillId="3" borderId="41" xfId="4" applyNumberFormat="1" applyFont="1" applyFill="1" applyBorder="1" applyAlignment="1">
      <alignment vertical="top"/>
    </xf>
    <xf numFmtId="3" fontId="0" fillId="0" borderId="41" xfId="0" applyNumberFormat="1" applyBorder="1" applyAlignment="1">
      <alignment horizontal="right" vertical="top"/>
    </xf>
    <xf numFmtId="0" fontId="11" fillId="0" borderId="45" xfId="5" applyBorder="1" applyAlignment="1">
      <alignment horizontal="left"/>
    </xf>
    <xf numFmtId="0" fontId="11" fillId="0" borderId="58" xfId="5" applyBorder="1" applyAlignment="1">
      <alignment horizontal="left"/>
    </xf>
    <xf numFmtId="167" fontId="2" fillId="0" borderId="41" xfId="0" applyNumberFormat="1" applyFont="1" applyBorder="1" applyAlignment="1">
      <alignment vertical="top"/>
    </xf>
    <xf numFmtId="0" fontId="11" fillId="0" borderId="43" xfId="5" applyBorder="1"/>
    <xf numFmtId="0" fontId="11" fillId="0" borderId="56" xfId="5" applyBorder="1" applyAlignment="1">
      <alignment horizontal="left"/>
    </xf>
    <xf numFmtId="3" fontId="11" fillId="5" borderId="41" xfId="0" applyNumberFormat="1" applyFont="1" applyFill="1" applyBorder="1" applyAlignment="1">
      <alignment vertical="top"/>
    </xf>
    <xf numFmtId="3" fontId="9" fillId="5" borderId="41" xfId="0" applyNumberFormat="1" applyFont="1" applyFill="1" applyBorder="1" applyAlignment="1">
      <alignment vertical="top"/>
    </xf>
    <xf numFmtId="3" fontId="26" fillId="5" borderId="41" xfId="4" applyNumberFormat="1" applyFont="1" applyFill="1" applyBorder="1" applyAlignment="1">
      <alignment vertical="top"/>
    </xf>
    <xf numFmtId="3" fontId="2" fillId="5" borderId="41" xfId="0" applyNumberFormat="1" applyFont="1" applyFill="1" applyBorder="1" applyAlignment="1">
      <alignment vertical="top"/>
    </xf>
    <xf numFmtId="3" fontId="0" fillId="5" borderId="41" xfId="0" applyNumberFormat="1" applyFill="1" applyBorder="1" applyAlignment="1">
      <alignment vertical="top"/>
    </xf>
    <xf numFmtId="3" fontId="26" fillId="5" borderId="41" xfId="0" applyNumberFormat="1" applyFont="1" applyFill="1" applyBorder="1" applyAlignment="1">
      <alignment vertical="top"/>
    </xf>
    <xf numFmtId="0" fontId="0" fillId="0" borderId="0" xfId="0" applyAlignment="1">
      <alignment horizontal="left" wrapText="1"/>
    </xf>
    <xf numFmtId="0" fontId="23" fillId="0" borderId="18" xfId="0" applyFont="1" applyBorder="1" applyAlignment="1">
      <alignment horizontal="left"/>
    </xf>
    <xf numFmtId="0" fontId="23" fillId="0" borderId="32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46" xfId="5" applyBorder="1" applyAlignment="1">
      <alignment horizontal="center"/>
    </xf>
    <xf numFmtId="0" fontId="11" fillId="0" borderId="55" xfId="5" applyBorder="1" applyAlignment="1">
      <alignment horizontal="center"/>
    </xf>
    <xf numFmtId="0" fontId="11" fillId="0" borderId="47" xfId="5" applyBorder="1" applyAlignment="1">
      <alignment horizontal="center"/>
    </xf>
    <xf numFmtId="0" fontId="11" fillId="0" borderId="56" xfId="5" applyBorder="1" applyAlignment="1">
      <alignment horizontal="center"/>
    </xf>
    <xf numFmtId="0" fontId="19" fillId="0" borderId="42" xfId="5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0" fillId="0" borderId="55" xfId="0" applyBorder="1"/>
    <xf numFmtId="0" fontId="11" fillId="0" borderId="45" xfId="5" applyBorder="1" applyAlignment="1">
      <alignment vertical="top"/>
    </xf>
    <xf numFmtId="0" fontId="11" fillId="0" borderId="45" xfId="0" applyFont="1" applyBorder="1" applyAlignment="1">
      <alignment vertical="top"/>
    </xf>
    <xf numFmtId="0" fontId="11" fillId="0" borderId="56" xfId="0" applyFont="1" applyBorder="1" applyAlignment="1">
      <alignment vertical="top"/>
    </xf>
    <xf numFmtId="0" fontId="13" fillId="0" borderId="0" xfId="5" applyFont="1" applyAlignment="1">
      <alignment horizontal="center" vertical="top"/>
    </xf>
    <xf numFmtId="0" fontId="11" fillId="0" borderId="57" xfId="5" applyBorder="1" applyAlignment="1">
      <alignment horizontal="left" vertical="top" shrinkToFit="1"/>
    </xf>
    <xf numFmtId="0" fontId="11" fillId="0" borderId="58" xfId="0" applyFont="1" applyBorder="1" applyAlignment="1">
      <alignment horizontal="left" vertical="top"/>
    </xf>
    <xf numFmtId="0" fontId="11" fillId="0" borderId="43" xfId="5" applyBorder="1" applyAlignment="1">
      <alignment vertical="top" wrapText="1"/>
    </xf>
    <xf numFmtId="0" fontId="11" fillId="0" borderId="43" xfId="0" applyFont="1" applyBorder="1" applyAlignment="1">
      <alignment vertical="top" wrapText="1"/>
    </xf>
    <xf numFmtId="0" fontId="11" fillId="0" borderId="55" xfId="0" applyFont="1" applyBorder="1" applyAlignment="1">
      <alignment vertical="top" wrapText="1"/>
    </xf>
  </cellXfs>
  <cellStyles count="7">
    <cellStyle name="Měny bez des. míst" xfId="1" builtinId="7"/>
    <cellStyle name="Měny bez des. míst 2" xfId="2"/>
    <cellStyle name="Měny bez des. míst 3" xfId="3"/>
    <cellStyle name="Normální" xfId="0" builtinId="0"/>
    <cellStyle name="Normální 2" xfId="4"/>
    <cellStyle name="normální_POL.XLS" xfId="5"/>
    <cellStyle name="Podhlavička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3114675</xdr:colOff>
      <xdr:row>216</xdr:row>
      <xdr:rowOff>66675</xdr:rowOff>
    </xdr:from>
    <xdr:to>
      <xdr:col>6</xdr:col>
      <xdr:colOff>57150</xdr:colOff>
      <xdr:row>222</xdr:row>
      <xdr:rowOff>47625</xdr:rowOff>
    </xdr:to>
    <xdr:pic>
      <xdr:nvPicPr>
        <xdr:cNvPr id="1025" name="Picture 1" descr="razitko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57625" y="188099700"/>
          <a:ext cx="15716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showZeros="0" view="pageBreakPreview"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251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3</v>
      </c>
      <c r="B2" s="4"/>
      <c r="C2" s="5"/>
      <c r="D2" s="85">
        <f>Rekapitulace!G2</f>
        <v>0</v>
      </c>
      <c r="E2" s="4"/>
      <c r="F2" s="4"/>
      <c r="G2" s="6"/>
    </row>
    <row r="3" spans="1:57" ht="3" customHeight="1" x14ac:dyDescent="0.2">
      <c r="A3" s="7"/>
      <c r="B3" s="8"/>
      <c r="C3" s="86"/>
      <c r="D3" s="86"/>
      <c r="E3" s="7"/>
      <c r="F3" s="7"/>
      <c r="G3" s="9"/>
    </row>
    <row r="4" spans="1:57" ht="12" customHeight="1" x14ac:dyDescent="0.2">
      <c r="A4" s="10" t="s">
        <v>4</v>
      </c>
      <c r="B4" s="11"/>
      <c r="C4" s="87" t="s">
        <v>5</v>
      </c>
      <c r="D4" s="87"/>
      <c r="F4" s="51" t="s">
        <v>6</v>
      </c>
      <c r="G4" s="12"/>
    </row>
    <row r="5" spans="1:57" ht="12.95" customHeight="1" x14ac:dyDescent="0.2">
      <c r="A5" s="227"/>
      <c r="B5" s="228"/>
      <c r="C5" s="229" t="s">
        <v>200</v>
      </c>
      <c r="D5" s="230"/>
      <c r="E5" s="231"/>
      <c r="F5" s="231"/>
      <c r="G5" s="12"/>
    </row>
    <row r="6" spans="1:57" ht="12.95" customHeight="1" x14ac:dyDescent="0.2">
      <c r="A6" s="14" t="s">
        <v>8</v>
      </c>
      <c r="B6" s="15"/>
      <c r="C6" s="82" t="s">
        <v>9</v>
      </c>
      <c r="D6" s="82"/>
      <c r="E6" s="82"/>
      <c r="F6" s="83" t="s">
        <v>10</v>
      </c>
      <c r="G6" s="18"/>
    </row>
    <row r="7" spans="1:57" ht="12.95" customHeight="1" x14ac:dyDescent="0.2">
      <c r="A7" s="13"/>
      <c r="B7" s="228"/>
      <c r="C7" s="232" t="s">
        <v>199</v>
      </c>
      <c r="D7" s="231"/>
      <c r="E7" s="231"/>
      <c r="F7" s="233"/>
      <c r="G7" s="12"/>
    </row>
    <row r="8" spans="1:57" x14ac:dyDescent="0.2">
      <c r="A8" s="14" t="s">
        <v>11</v>
      </c>
      <c r="B8" s="16"/>
      <c r="C8" s="307"/>
      <c r="D8" s="308"/>
      <c r="E8" s="17" t="s">
        <v>12</v>
      </c>
      <c r="F8" s="16"/>
      <c r="G8" s="18">
        <v>0</v>
      </c>
    </row>
    <row r="9" spans="1:57" x14ac:dyDescent="0.2">
      <c r="A9" s="14" t="s">
        <v>13</v>
      </c>
      <c r="B9" s="16"/>
      <c r="C9" s="309"/>
      <c r="D9" s="310"/>
      <c r="E9" s="17" t="s">
        <v>14</v>
      </c>
      <c r="F9" s="16"/>
      <c r="G9" s="19">
        <f>IF(PocetMJ=0,,ROUND((F30+F32)/PocetMJ,1))</f>
        <v>0</v>
      </c>
    </row>
    <row r="10" spans="1:57" x14ac:dyDescent="0.2">
      <c r="A10" s="20" t="s">
        <v>15</v>
      </c>
      <c r="B10" s="21"/>
      <c r="C10" s="21"/>
      <c r="D10" s="21"/>
      <c r="E10" s="22" t="s">
        <v>16</v>
      </c>
      <c r="F10" s="21"/>
      <c r="G10" s="23">
        <v>0</v>
      </c>
    </row>
    <row r="11" spans="1:57" x14ac:dyDescent="0.2">
      <c r="A11" s="10" t="s">
        <v>201</v>
      </c>
      <c r="E11" s="24" t="s">
        <v>17</v>
      </c>
      <c r="F11" t="s">
        <v>2</v>
      </c>
      <c r="G11" s="12"/>
      <c r="BA11" s="25"/>
      <c r="BB11" s="25"/>
      <c r="BC11" s="25"/>
      <c r="BD11" s="25"/>
      <c r="BE11" s="25"/>
    </row>
    <row r="12" spans="1:57" x14ac:dyDescent="0.2">
      <c r="A12" s="10"/>
      <c r="E12" s="311"/>
      <c r="F12" s="312"/>
      <c r="G12" s="313"/>
    </row>
    <row r="13" spans="1:57" ht="28.5" customHeight="1" thickBot="1" x14ac:dyDescent="0.25">
      <c r="A13" s="26" t="s">
        <v>18</v>
      </c>
      <c r="B13" s="27"/>
      <c r="C13" s="27"/>
      <c r="D13" s="27"/>
      <c r="E13" s="28"/>
      <c r="F13" s="28"/>
      <c r="G13" s="29"/>
    </row>
    <row r="14" spans="1:57" ht="17.25" customHeight="1" thickBot="1" x14ac:dyDescent="0.25">
      <c r="A14" s="30" t="s">
        <v>19</v>
      </c>
      <c r="B14" s="31"/>
      <c r="C14" s="32"/>
      <c r="D14" s="33" t="s">
        <v>20</v>
      </c>
      <c r="E14" s="34"/>
      <c r="F14" s="34"/>
      <c r="G14" s="32"/>
    </row>
    <row r="15" spans="1:57" ht="15.95" customHeight="1" x14ac:dyDescent="0.2">
      <c r="A15" s="35"/>
      <c r="B15" s="7" t="s">
        <v>21</v>
      </c>
      <c r="C15" s="36">
        <f>Dodavka</f>
        <v>0</v>
      </c>
      <c r="D15" s="70" t="s">
        <v>57</v>
      </c>
      <c r="E15" s="37"/>
      <c r="F15" s="38"/>
      <c r="G15" s="36"/>
    </row>
    <row r="16" spans="1:57" ht="15.95" customHeight="1" x14ac:dyDescent="0.2">
      <c r="A16" s="35" t="s">
        <v>22</v>
      </c>
      <c r="B16" s="7" t="s">
        <v>23</v>
      </c>
      <c r="C16" s="36">
        <f>Mont</f>
        <v>0</v>
      </c>
      <c r="D16" s="70" t="s">
        <v>58</v>
      </c>
      <c r="E16" s="39"/>
      <c r="F16" s="40"/>
      <c r="G16" s="36"/>
    </row>
    <row r="17" spans="1:7" ht="15.95" customHeight="1" x14ac:dyDescent="0.2">
      <c r="A17" s="35" t="s">
        <v>24</v>
      </c>
      <c r="B17" s="7" t="s">
        <v>25</v>
      </c>
      <c r="C17" s="36">
        <f>HSV</f>
        <v>0</v>
      </c>
      <c r="D17" s="70" t="s">
        <v>59</v>
      </c>
      <c r="E17" s="39"/>
      <c r="F17" s="40"/>
      <c r="G17" s="36"/>
    </row>
    <row r="18" spans="1:7" ht="15.95" customHeight="1" x14ac:dyDescent="0.2">
      <c r="A18" s="41" t="s">
        <v>26</v>
      </c>
      <c r="B18" s="7" t="s">
        <v>27</v>
      </c>
      <c r="C18" s="36">
        <f>PSV</f>
        <v>0</v>
      </c>
      <c r="D18" s="70" t="s">
        <v>60</v>
      </c>
      <c r="E18" s="39"/>
      <c r="F18" s="40"/>
      <c r="G18" s="36"/>
    </row>
    <row r="19" spans="1:7" ht="15.95" customHeight="1" x14ac:dyDescent="0.2">
      <c r="A19" s="42" t="s">
        <v>28</v>
      </c>
      <c r="B19" s="7"/>
      <c r="C19" s="36">
        <f>SUM(C15:C18)</f>
        <v>0</v>
      </c>
      <c r="D19" s="70" t="s">
        <v>61</v>
      </c>
      <c r="E19" s="39"/>
      <c r="F19" s="40"/>
      <c r="G19" s="36"/>
    </row>
    <row r="20" spans="1:7" ht="15.95" customHeight="1" x14ac:dyDescent="0.2">
      <c r="A20" s="42"/>
      <c r="B20" s="7"/>
      <c r="C20" s="36"/>
      <c r="D20" s="70" t="s">
        <v>62</v>
      </c>
      <c r="E20" s="39"/>
      <c r="F20" s="40"/>
      <c r="G20" s="36"/>
    </row>
    <row r="21" spans="1:7" ht="15.95" customHeight="1" x14ac:dyDescent="0.2">
      <c r="A21" s="42" t="s">
        <v>29</v>
      </c>
      <c r="B21" s="7"/>
      <c r="C21" s="36">
        <f>HZS</f>
        <v>0</v>
      </c>
      <c r="D21" s="70" t="s">
        <v>63</v>
      </c>
      <c r="E21" s="39"/>
      <c r="F21" s="40"/>
      <c r="G21" s="36"/>
    </row>
    <row r="22" spans="1:7" ht="15.95" customHeight="1" x14ac:dyDescent="0.2">
      <c r="A22" s="10" t="s">
        <v>30</v>
      </c>
      <c r="C22" s="36">
        <f>C19+C21</f>
        <v>0</v>
      </c>
      <c r="D22" s="20" t="s">
        <v>31</v>
      </c>
      <c r="E22" s="39"/>
      <c r="F22" s="40"/>
      <c r="G22" s="36"/>
    </row>
    <row r="23" spans="1:7" ht="15.95" customHeight="1" thickBot="1" x14ac:dyDescent="0.25">
      <c r="A23" s="20" t="s">
        <v>32</v>
      </c>
      <c r="B23" s="21"/>
      <c r="C23" s="43">
        <f>C22+G23</f>
        <v>0</v>
      </c>
      <c r="D23" s="44" t="s">
        <v>33</v>
      </c>
      <c r="E23" s="45"/>
      <c r="F23" s="46"/>
      <c r="G23" s="36"/>
    </row>
    <row r="24" spans="1:7" x14ac:dyDescent="0.2">
      <c r="A24" s="47" t="s">
        <v>34</v>
      </c>
      <c r="B24" s="48"/>
      <c r="C24" s="49" t="s">
        <v>35</v>
      </c>
      <c r="D24" s="48"/>
      <c r="E24" s="49" t="s">
        <v>36</v>
      </c>
      <c r="F24" s="48"/>
      <c r="G24" s="50"/>
    </row>
    <row r="25" spans="1:7" x14ac:dyDescent="0.2">
      <c r="A25" s="14"/>
      <c r="B25" s="16"/>
      <c r="C25" s="17" t="s">
        <v>37</v>
      </c>
      <c r="D25" s="16"/>
      <c r="E25" s="17" t="s">
        <v>37</v>
      </c>
      <c r="F25" s="16"/>
      <c r="G25" s="18"/>
    </row>
    <row r="26" spans="1:7" x14ac:dyDescent="0.2">
      <c r="A26" s="10" t="s">
        <v>38</v>
      </c>
      <c r="B26" s="51"/>
      <c r="C26" s="24" t="s">
        <v>38</v>
      </c>
      <c r="E26" s="24" t="s">
        <v>38</v>
      </c>
      <c r="G26" s="12"/>
    </row>
    <row r="27" spans="1:7" x14ac:dyDescent="0.2">
      <c r="A27" s="10"/>
      <c r="B27" s="52"/>
      <c r="C27" s="24" t="s">
        <v>39</v>
      </c>
      <c r="E27" s="24" t="s">
        <v>40</v>
      </c>
      <c r="G27" s="12"/>
    </row>
    <row r="28" spans="1:7" x14ac:dyDescent="0.2">
      <c r="A28" s="10"/>
      <c r="C28" s="24"/>
      <c r="E28" s="24"/>
      <c r="G28" s="12"/>
    </row>
    <row r="29" spans="1:7" ht="94.5" customHeight="1" x14ac:dyDescent="0.2">
      <c r="A29" s="10"/>
      <c r="C29" s="24"/>
      <c r="E29" s="24"/>
      <c r="G29" s="12"/>
    </row>
    <row r="30" spans="1:7" x14ac:dyDescent="0.2">
      <c r="A30" s="14" t="s">
        <v>41</v>
      </c>
      <c r="B30" s="16"/>
      <c r="C30" s="53">
        <v>21</v>
      </c>
      <c r="D30" s="16" t="s">
        <v>42</v>
      </c>
      <c r="E30" s="17"/>
      <c r="F30" s="54">
        <f>ROUND(C23-F32,0)</f>
        <v>0</v>
      </c>
      <c r="G30" s="18"/>
    </row>
    <row r="31" spans="1:7" x14ac:dyDescent="0.2">
      <c r="A31" s="14" t="s">
        <v>43</v>
      </c>
      <c r="B31" s="16"/>
      <c r="C31" s="53">
        <f>SazbaDPH1</f>
        <v>21</v>
      </c>
      <c r="D31" s="16" t="s">
        <v>42</v>
      </c>
      <c r="E31" s="17"/>
      <c r="F31" s="55">
        <f>ROUND(PRODUCT(F30,C31/100),1)</f>
        <v>0</v>
      </c>
      <c r="G31" s="23"/>
    </row>
    <row r="32" spans="1:7" x14ac:dyDescent="0.2">
      <c r="A32" s="14" t="s">
        <v>41</v>
      </c>
      <c r="B32" s="16"/>
      <c r="C32" s="53">
        <v>0</v>
      </c>
      <c r="D32" s="16" t="s">
        <v>42</v>
      </c>
      <c r="E32" s="17"/>
      <c r="F32" s="54">
        <v>0</v>
      </c>
      <c r="G32" s="18"/>
    </row>
    <row r="33" spans="1:8" x14ac:dyDescent="0.2">
      <c r="A33" s="14" t="s">
        <v>43</v>
      </c>
      <c r="B33" s="16"/>
      <c r="C33" s="53">
        <f>SazbaDPH2</f>
        <v>0</v>
      </c>
      <c r="D33" s="16" t="s">
        <v>42</v>
      </c>
      <c r="E33" s="17"/>
      <c r="F33" s="55">
        <f>ROUND(PRODUCT(F32,C33/100),1)</f>
        <v>0</v>
      </c>
      <c r="G33" s="23"/>
    </row>
    <row r="34" spans="1:8" s="57" customFormat="1" ht="19.5" customHeight="1" thickBot="1" x14ac:dyDescent="0.3">
      <c r="A34" s="56" t="s">
        <v>44</v>
      </c>
      <c r="B34" s="234"/>
      <c r="C34" s="234"/>
      <c r="D34" s="234"/>
      <c r="E34" s="235"/>
      <c r="F34" s="236">
        <f>CEILING(SUM(F30:F33),1)</f>
        <v>0</v>
      </c>
      <c r="G34" s="237"/>
    </row>
    <row r="36" spans="1:8" x14ac:dyDescent="0.2">
      <c r="A36" t="s">
        <v>45</v>
      </c>
      <c r="H36" t="s">
        <v>7</v>
      </c>
    </row>
    <row r="37" spans="1:8" ht="14.25" customHeight="1" x14ac:dyDescent="0.2">
      <c r="B37" s="314"/>
      <c r="C37" s="315"/>
      <c r="D37" s="315"/>
      <c r="E37" s="315"/>
      <c r="F37" s="315"/>
      <c r="G37" s="315"/>
      <c r="H37" t="s">
        <v>7</v>
      </c>
    </row>
    <row r="38" spans="1:8" ht="12.75" customHeight="1" x14ac:dyDescent="0.2">
      <c r="A38" s="58"/>
      <c r="B38" s="315"/>
      <c r="C38" s="315"/>
      <c r="D38" s="315"/>
      <c r="E38" s="315"/>
      <c r="F38" s="315"/>
      <c r="G38" s="315"/>
      <c r="H38" t="s">
        <v>7</v>
      </c>
    </row>
    <row r="39" spans="1:8" x14ac:dyDescent="0.2">
      <c r="A39" s="58"/>
      <c r="B39" s="315"/>
      <c r="C39" s="315"/>
      <c r="D39" s="315"/>
      <c r="E39" s="315"/>
      <c r="F39" s="315"/>
      <c r="G39" s="315"/>
      <c r="H39" t="s">
        <v>7</v>
      </c>
    </row>
    <row r="40" spans="1:8" x14ac:dyDescent="0.2">
      <c r="A40" s="58"/>
      <c r="B40" s="315"/>
      <c r="C40" s="315"/>
      <c r="D40" s="315"/>
      <c r="E40" s="315"/>
      <c r="F40" s="315"/>
      <c r="G40" s="315"/>
      <c r="H40" t="s">
        <v>7</v>
      </c>
    </row>
    <row r="41" spans="1:8" x14ac:dyDescent="0.2">
      <c r="A41" s="58"/>
      <c r="B41" s="315"/>
      <c r="C41" s="315"/>
      <c r="D41" s="315"/>
      <c r="E41" s="315"/>
      <c r="F41" s="315"/>
      <c r="G41" s="315"/>
      <c r="H41" t="s">
        <v>7</v>
      </c>
    </row>
    <row r="42" spans="1:8" x14ac:dyDescent="0.2">
      <c r="A42" s="58"/>
      <c r="B42" s="315"/>
      <c r="C42" s="315"/>
      <c r="D42" s="315"/>
      <c r="E42" s="315"/>
      <c r="F42" s="315"/>
      <c r="G42" s="315"/>
      <c r="H42" t="s">
        <v>7</v>
      </c>
    </row>
    <row r="43" spans="1:8" x14ac:dyDescent="0.2">
      <c r="A43" s="58"/>
      <c r="B43" s="315"/>
      <c r="C43" s="315"/>
      <c r="D43" s="315"/>
      <c r="E43" s="315"/>
      <c r="F43" s="315"/>
      <c r="G43" s="315"/>
      <c r="H43" t="s">
        <v>7</v>
      </c>
    </row>
    <row r="44" spans="1:8" x14ac:dyDescent="0.2">
      <c r="A44" s="58"/>
      <c r="B44" s="315"/>
      <c r="C44" s="315"/>
      <c r="D44" s="315"/>
      <c r="E44" s="315"/>
      <c r="F44" s="315"/>
      <c r="G44" s="315"/>
      <c r="H44" t="s">
        <v>7</v>
      </c>
    </row>
    <row r="45" spans="1:8" ht="0.75" customHeight="1" x14ac:dyDescent="0.2">
      <c r="A45" s="58"/>
      <c r="B45" s="315"/>
      <c r="C45" s="315"/>
      <c r="D45" s="315"/>
      <c r="E45" s="315"/>
      <c r="F45" s="315"/>
      <c r="G45" s="315"/>
      <c r="H45" t="s">
        <v>7</v>
      </c>
    </row>
    <row r="46" spans="1:8" x14ac:dyDescent="0.2">
      <c r="B46" s="306"/>
      <c r="C46" s="306"/>
      <c r="D46" s="306"/>
      <c r="E46" s="306"/>
      <c r="F46" s="306"/>
      <c r="G46" s="306"/>
    </row>
    <row r="47" spans="1:8" x14ac:dyDescent="0.2">
      <c r="B47" s="306"/>
      <c r="C47" s="306"/>
      <c r="D47" s="306"/>
      <c r="E47" s="306"/>
      <c r="F47" s="306"/>
      <c r="G47" s="306"/>
    </row>
    <row r="48" spans="1:8" x14ac:dyDescent="0.2">
      <c r="B48" s="306"/>
      <c r="C48" s="306"/>
      <c r="D48" s="306"/>
      <c r="E48" s="306"/>
      <c r="F48" s="306"/>
      <c r="G48" s="306"/>
    </row>
    <row r="49" spans="2:7" x14ac:dyDescent="0.2">
      <c r="B49" s="306"/>
      <c r="C49" s="306"/>
      <c r="D49" s="306"/>
      <c r="E49" s="306"/>
      <c r="F49" s="306"/>
      <c r="G49" s="306"/>
    </row>
    <row r="50" spans="2:7" x14ac:dyDescent="0.2">
      <c r="B50" s="306"/>
      <c r="C50" s="306"/>
      <c r="D50" s="306"/>
      <c r="E50" s="306"/>
      <c r="F50" s="306"/>
      <c r="G50" s="306"/>
    </row>
    <row r="51" spans="2:7" x14ac:dyDescent="0.2">
      <c r="B51" s="306"/>
      <c r="C51" s="306"/>
      <c r="D51" s="306"/>
      <c r="E51" s="306"/>
      <c r="F51" s="306"/>
      <c r="G51" s="306"/>
    </row>
    <row r="52" spans="2:7" x14ac:dyDescent="0.2">
      <c r="B52" s="306"/>
      <c r="C52" s="306"/>
      <c r="D52" s="306"/>
      <c r="E52" s="306"/>
      <c r="F52" s="306"/>
      <c r="G52" s="306"/>
    </row>
    <row r="53" spans="2:7" x14ac:dyDescent="0.2">
      <c r="B53" s="306"/>
      <c r="C53" s="306"/>
      <c r="D53" s="306"/>
      <c r="E53" s="306"/>
      <c r="F53" s="306"/>
      <c r="G53" s="306"/>
    </row>
    <row r="54" spans="2:7" x14ac:dyDescent="0.2">
      <c r="B54" s="306"/>
      <c r="C54" s="306"/>
      <c r="D54" s="306"/>
      <c r="E54" s="306"/>
      <c r="F54" s="306"/>
      <c r="G54" s="306"/>
    </row>
    <row r="55" spans="2:7" x14ac:dyDescent="0.2">
      <c r="B55" s="306"/>
      <c r="C55" s="306"/>
      <c r="D55" s="306"/>
      <c r="E55" s="306"/>
      <c r="F55" s="306"/>
      <c r="G55" s="30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6:G46"/>
    <mergeCell ref="B47:G47"/>
    <mergeCell ref="C8:D8"/>
    <mergeCell ref="C9:D9"/>
    <mergeCell ref="E12:G12"/>
    <mergeCell ref="B37:G45"/>
  </mergeCells>
  <phoneticPr fontId="18" type="noConversion"/>
  <pageMargins left="0.59055118110236227" right="0.39370078740157483" top="0.98425196850393704" bottom="0.98425196850393704" header="0.51181102362204722" footer="0.51181102362204722"/>
  <pageSetup paperSize="9" firstPageNumber="2" orientation="portrait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39"/>
  <sheetViews>
    <sheetView showZeros="0" view="pageBreakPreview" zoomScaleNormal="100" workbookViewId="0">
      <selection activeCell="E10" sqref="E1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6.5703125" customWidth="1"/>
    <col min="5" max="5" width="10.7109375" customWidth="1"/>
    <col min="6" max="6" width="12.5703125" customWidth="1"/>
    <col min="7" max="7" width="10.7109375" customWidth="1"/>
    <col min="8" max="8" width="11.140625" customWidth="1"/>
    <col min="9" max="9" width="10.7109375" customWidth="1"/>
  </cols>
  <sheetData>
    <row r="1" spans="1:11" s="131" customFormat="1" ht="13.5" thickTop="1" x14ac:dyDescent="0.2">
      <c r="A1" s="316" t="s">
        <v>8</v>
      </c>
      <c r="B1" s="317"/>
      <c r="C1" s="320" t="s">
        <v>199</v>
      </c>
      <c r="D1" s="321"/>
      <c r="E1" s="321"/>
      <c r="F1" s="321"/>
      <c r="G1" s="322"/>
      <c r="H1" s="298" t="s">
        <v>252</v>
      </c>
      <c r="I1" s="130"/>
    </row>
    <row r="2" spans="1:11" s="131" customFormat="1" ht="13.5" thickBot="1" x14ac:dyDescent="0.25">
      <c r="A2" s="318" t="s">
        <v>4</v>
      </c>
      <c r="B2" s="319"/>
      <c r="C2" s="132" t="s">
        <v>200</v>
      </c>
      <c r="D2" s="133"/>
      <c r="E2" s="134"/>
      <c r="F2" s="133"/>
      <c r="G2" s="299"/>
      <c r="H2" s="295"/>
      <c r="I2" s="296"/>
    </row>
    <row r="3" spans="1:11" ht="13.5" thickTop="1" x14ac:dyDescent="0.2"/>
    <row r="4" spans="1:11" ht="19.5" customHeight="1" x14ac:dyDescent="0.25">
      <c r="A4" s="59" t="s">
        <v>67</v>
      </c>
      <c r="B4" s="60"/>
      <c r="C4" s="60"/>
      <c r="D4" s="60"/>
      <c r="E4" s="60"/>
      <c r="F4" s="60"/>
      <c r="G4" s="60"/>
      <c r="H4" s="60"/>
      <c r="I4" s="60"/>
    </row>
    <row r="5" spans="1:11" ht="13.5" thickBot="1" x14ac:dyDescent="0.25"/>
    <row r="6" spans="1:11" ht="13.5" thickBot="1" x14ac:dyDescent="0.25">
      <c r="A6" s="238"/>
      <c r="B6" s="239" t="s">
        <v>64</v>
      </c>
      <c r="C6" s="239"/>
      <c r="D6" s="240"/>
      <c r="E6" s="241" t="s">
        <v>46</v>
      </c>
      <c r="F6" s="242" t="s">
        <v>47</v>
      </c>
      <c r="G6" s="242" t="s">
        <v>48</v>
      </c>
      <c r="H6" s="242" t="s">
        <v>49</v>
      </c>
      <c r="I6" s="243" t="s">
        <v>29</v>
      </c>
    </row>
    <row r="7" spans="1:11" x14ac:dyDescent="0.2">
      <c r="A7" s="119" t="s">
        <v>73</v>
      </c>
      <c r="B7" s="71" t="str">
        <f>Položky!C8</f>
        <v>Větrání vyšetřovny</v>
      </c>
      <c r="D7" s="72"/>
      <c r="E7" s="65">
        <v>0</v>
      </c>
      <c r="F7" s="66">
        <f>SUM(Položky!G43)</f>
        <v>0</v>
      </c>
      <c r="G7" s="66">
        <f>Položky!G41</f>
        <v>0</v>
      </c>
      <c r="H7" s="66">
        <f>Položky!G45</f>
        <v>0</v>
      </c>
      <c r="I7" s="67">
        <v>0</v>
      </c>
    </row>
    <row r="8" spans="1:11" x14ac:dyDescent="0.2">
      <c r="A8" s="119" t="s">
        <v>72</v>
      </c>
      <c r="B8" s="71" t="str">
        <f>Položky!C47</f>
        <v>Chlazení Split</v>
      </c>
      <c r="D8" s="72"/>
      <c r="E8" s="65">
        <v>0</v>
      </c>
      <c r="F8" s="66"/>
      <c r="G8" s="66">
        <f>SUM(Položky!G75)</f>
        <v>0</v>
      </c>
      <c r="H8" s="66">
        <f>SUM(Položky!G77)</f>
        <v>0</v>
      </c>
      <c r="I8" s="67">
        <v>0</v>
      </c>
    </row>
    <row r="9" spans="1:11" x14ac:dyDescent="0.2">
      <c r="A9" s="119" t="s">
        <v>70</v>
      </c>
      <c r="B9" s="71" t="str">
        <f>Položky!C79</f>
        <v>Chlazení VRV</v>
      </c>
      <c r="D9" s="72"/>
      <c r="E9" s="65">
        <v>0</v>
      </c>
      <c r="F9" s="66"/>
      <c r="G9" s="66">
        <f>SUM(Položky!G107)</f>
        <v>0</v>
      </c>
      <c r="H9" s="66">
        <f>SUM(Položky!G109)</f>
        <v>0</v>
      </c>
      <c r="I9" s="67">
        <v>0</v>
      </c>
    </row>
    <row r="10" spans="1:11" x14ac:dyDescent="0.2">
      <c r="A10" s="119" t="s">
        <v>173</v>
      </c>
      <c r="B10" s="71" t="str">
        <f>Položky!C111</f>
        <v>Úprava a doplnění stávajících zařízení</v>
      </c>
      <c r="D10" s="72"/>
      <c r="E10" s="65">
        <v>0</v>
      </c>
      <c r="F10" s="66"/>
      <c r="G10" s="66">
        <f>SUM(Položky!G122)</f>
        <v>0</v>
      </c>
      <c r="H10" s="66">
        <f>SUM(Položky!G124)</f>
        <v>0</v>
      </c>
      <c r="I10" s="67">
        <v>0</v>
      </c>
    </row>
    <row r="11" spans="1:11" x14ac:dyDescent="0.2">
      <c r="A11" s="119" t="s">
        <v>174</v>
      </c>
      <c r="B11" s="71" t="str">
        <f>Položky!C126</f>
        <v>Demontáže stávajících zařízení</v>
      </c>
      <c r="D11" s="72"/>
      <c r="E11" s="65">
        <v>0</v>
      </c>
      <c r="F11" s="66"/>
      <c r="G11" s="25"/>
      <c r="H11" s="66">
        <f>SUM(Položky!G135)</f>
        <v>0</v>
      </c>
      <c r="I11" s="67">
        <v>0</v>
      </c>
    </row>
    <row r="12" spans="1:11" x14ac:dyDescent="0.2">
      <c r="A12" s="119" t="s">
        <v>71</v>
      </c>
      <c r="B12" s="71" t="str">
        <f>Položky!C137</f>
        <v>Protipožární ucpávky</v>
      </c>
      <c r="D12" s="72"/>
      <c r="E12" s="65">
        <v>0</v>
      </c>
      <c r="F12" s="66">
        <f>Položky!G142</f>
        <v>0</v>
      </c>
      <c r="G12" s="66">
        <v>0</v>
      </c>
      <c r="H12" s="66">
        <v>0</v>
      </c>
      <c r="I12" s="67">
        <v>0</v>
      </c>
    </row>
    <row r="13" spans="1:11" x14ac:dyDescent="0.2">
      <c r="A13" s="119" t="s">
        <v>191</v>
      </c>
      <c r="B13" s="84" t="str">
        <f>Položky!C144</f>
        <v>Zkoušky a zaregulování</v>
      </c>
      <c r="D13" s="72"/>
      <c r="E13" s="65">
        <v>0</v>
      </c>
      <c r="F13" s="66">
        <v>0</v>
      </c>
      <c r="G13" s="66">
        <v>0</v>
      </c>
      <c r="H13" s="66">
        <f>Položky!G201</f>
        <v>0</v>
      </c>
      <c r="I13" s="67">
        <v>0</v>
      </c>
    </row>
    <row r="14" spans="1:11" ht="13.5" thickBot="1" x14ac:dyDescent="0.25">
      <c r="A14" s="119"/>
      <c r="B14" s="71"/>
      <c r="D14" s="72"/>
      <c r="E14" s="65"/>
      <c r="F14" s="66"/>
      <c r="G14" s="66"/>
      <c r="H14" s="66"/>
      <c r="I14" s="67"/>
    </row>
    <row r="15" spans="1:11" s="61" customFormat="1" ht="13.5" thickBot="1" x14ac:dyDescent="0.25">
      <c r="A15" s="244"/>
      <c r="B15" s="239" t="s">
        <v>50</v>
      </c>
      <c r="C15" s="239"/>
      <c r="D15" s="245"/>
      <c r="E15" s="246">
        <f>SUM(E7:E14)</f>
        <v>0</v>
      </c>
      <c r="F15" s="247">
        <f>SUM(F7:F14)</f>
        <v>0</v>
      </c>
      <c r="G15" s="247">
        <f>SUM(G7:G14)</f>
        <v>0</v>
      </c>
      <c r="H15" s="247">
        <f>SUM(H7:H14)</f>
        <v>0</v>
      </c>
      <c r="I15" s="248">
        <f>SUM(I7:I14)</f>
        <v>0</v>
      </c>
      <c r="K15" s="73"/>
    </row>
    <row r="17" spans="6:9" x14ac:dyDescent="0.2">
      <c r="F17" s="62"/>
      <c r="G17" s="63"/>
      <c r="H17" s="63"/>
      <c r="I17" s="64"/>
    </row>
    <row r="18" spans="6:9" x14ac:dyDescent="0.2">
      <c r="F18" s="62"/>
      <c r="G18" s="63"/>
      <c r="H18" s="63"/>
      <c r="I18" s="64"/>
    </row>
    <row r="19" spans="6:9" x14ac:dyDescent="0.2">
      <c r="F19" s="62"/>
      <c r="G19" s="63"/>
      <c r="H19" s="63"/>
      <c r="I19" s="64"/>
    </row>
    <row r="20" spans="6:9" x14ac:dyDescent="0.2">
      <c r="F20" s="62"/>
      <c r="G20" s="63"/>
      <c r="H20" s="63"/>
      <c r="I20" s="64"/>
    </row>
    <row r="21" spans="6:9" x14ac:dyDescent="0.2">
      <c r="F21" s="62"/>
      <c r="G21" s="63"/>
      <c r="H21" s="63"/>
      <c r="I21" s="64"/>
    </row>
    <row r="22" spans="6:9" x14ac:dyDescent="0.2">
      <c r="F22" s="62"/>
      <c r="G22" s="63"/>
      <c r="H22" s="63"/>
      <c r="I22" s="64"/>
    </row>
    <row r="23" spans="6:9" x14ac:dyDescent="0.2">
      <c r="F23" s="62"/>
      <c r="G23" s="63"/>
      <c r="H23" s="63"/>
      <c r="I23" s="64"/>
    </row>
    <row r="24" spans="6:9" x14ac:dyDescent="0.2">
      <c r="F24" s="62"/>
      <c r="G24" s="63"/>
      <c r="H24" s="63"/>
      <c r="I24" s="64"/>
    </row>
    <row r="25" spans="6:9" x14ac:dyDescent="0.2">
      <c r="F25" s="62"/>
      <c r="G25" s="63"/>
      <c r="H25" s="63"/>
      <c r="I25" s="64"/>
    </row>
    <row r="26" spans="6:9" x14ac:dyDescent="0.2">
      <c r="F26" s="62"/>
      <c r="G26" s="63"/>
      <c r="H26" s="63"/>
      <c r="I26" s="64"/>
    </row>
    <row r="27" spans="6:9" x14ac:dyDescent="0.2">
      <c r="F27" s="62"/>
      <c r="G27" s="63"/>
      <c r="H27" s="63"/>
      <c r="I27" s="64"/>
    </row>
    <row r="28" spans="6:9" x14ac:dyDescent="0.2">
      <c r="F28" s="62"/>
      <c r="G28" s="63"/>
      <c r="H28" s="63"/>
      <c r="I28" s="64"/>
    </row>
    <row r="29" spans="6:9" x14ac:dyDescent="0.2">
      <c r="F29" s="62"/>
      <c r="G29" s="63"/>
      <c r="H29" s="63"/>
      <c r="I29" s="64"/>
    </row>
    <row r="30" spans="6:9" x14ac:dyDescent="0.2">
      <c r="F30" s="62"/>
      <c r="G30" s="63"/>
      <c r="H30" s="63"/>
      <c r="I30" s="64"/>
    </row>
    <row r="31" spans="6:9" x14ac:dyDescent="0.2">
      <c r="F31" s="62"/>
      <c r="G31" s="63"/>
      <c r="H31" s="63"/>
      <c r="I31" s="64"/>
    </row>
    <row r="32" spans="6:9" x14ac:dyDescent="0.2">
      <c r="F32" s="62"/>
      <c r="G32" s="63"/>
      <c r="H32" s="63"/>
      <c r="I32" s="64"/>
    </row>
    <row r="33" spans="6:9" x14ac:dyDescent="0.2">
      <c r="F33" s="62"/>
      <c r="G33" s="63"/>
      <c r="H33" s="63"/>
      <c r="I33" s="64"/>
    </row>
    <row r="34" spans="6:9" x14ac:dyDescent="0.2">
      <c r="F34" s="62"/>
      <c r="G34" s="63"/>
      <c r="H34" s="63"/>
      <c r="I34" s="64"/>
    </row>
    <row r="35" spans="6:9" x14ac:dyDescent="0.2">
      <c r="F35" s="62"/>
      <c r="G35" s="63"/>
      <c r="H35" s="63"/>
      <c r="I35" s="64"/>
    </row>
    <row r="36" spans="6:9" x14ac:dyDescent="0.2">
      <c r="F36" s="62"/>
      <c r="G36" s="63"/>
      <c r="H36" s="63"/>
      <c r="I36" s="64"/>
    </row>
    <row r="37" spans="6:9" x14ac:dyDescent="0.2">
      <c r="F37" s="62"/>
      <c r="G37" s="63"/>
      <c r="H37" s="63"/>
      <c r="I37" s="64"/>
    </row>
    <row r="38" spans="6:9" x14ac:dyDescent="0.2">
      <c r="F38" s="62"/>
      <c r="G38" s="63"/>
      <c r="H38" s="63"/>
      <c r="I38" s="64"/>
    </row>
    <row r="39" spans="6:9" x14ac:dyDescent="0.2">
      <c r="F39" s="62"/>
      <c r="G39" s="63"/>
      <c r="H39" s="63"/>
      <c r="I39" s="64"/>
    </row>
  </sheetData>
  <mergeCells count="3">
    <mergeCell ref="A1:B1"/>
    <mergeCell ref="A2:B2"/>
    <mergeCell ref="C1:G1"/>
  </mergeCells>
  <phoneticPr fontId="18" type="noConversion"/>
  <pageMargins left="0.39370078740157483" right="0.39370078740157483" top="0.98425196850393704" bottom="0.98425196850393704" header="0.51181102362204722" footer="0.51181102362204722"/>
  <pageSetup paperSize="9" firstPageNumber="3" orientation="portrait" useFirstPageNumber="1" horizontalDpi="300" verticalDpi="300" r:id="rId1"/>
  <headerFooter alignWithMargins="0">
    <oddHeader>&amp;L&amp;P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H218"/>
  <sheetViews>
    <sheetView showZeros="0" tabSelected="1" view="pageBreakPreview" zoomScaleNormal="100" zoomScaleSheetLayoutView="100" workbookViewId="0">
      <selection activeCell="D10" sqref="D10"/>
    </sheetView>
  </sheetViews>
  <sheetFormatPr defaultColWidth="9.140625" defaultRowHeight="12.75" x14ac:dyDescent="0.2"/>
  <cols>
    <col min="1" max="1" width="4.28515625" style="80" customWidth="1"/>
    <col min="2" max="2" width="6.85546875" style="76" customWidth="1"/>
    <col min="3" max="3" width="50.5703125" style="78" customWidth="1"/>
    <col min="4" max="4" width="4.28515625" style="198" customWidth="1"/>
    <col min="5" max="5" width="4.7109375" style="171" customWidth="1"/>
    <col min="6" max="6" width="9.85546875" style="157" customWidth="1"/>
    <col min="7" max="7" width="10.85546875" style="173" customWidth="1"/>
    <col min="8" max="8" width="9.42578125" style="173" customWidth="1"/>
    <col min="9" max="9" width="11.7109375" style="77" bestFit="1" customWidth="1"/>
    <col min="10" max="16384" width="9.140625" style="77"/>
  </cols>
  <sheetData>
    <row r="1" spans="1:8" s="75" customFormat="1" x14ac:dyDescent="0.2">
      <c r="B1" s="326" t="s">
        <v>253</v>
      </c>
      <c r="C1" s="326"/>
      <c r="D1" s="326"/>
      <c r="E1" s="326"/>
      <c r="F1" s="326"/>
      <c r="G1" s="326"/>
      <c r="H1" s="206"/>
    </row>
    <row r="2" spans="1:8" s="75" customFormat="1" ht="13.5" thickBot="1" x14ac:dyDescent="0.25">
      <c r="B2" s="127"/>
      <c r="C2" s="74"/>
      <c r="D2" s="165"/>
      <c r="E2" s="166"/>
      <c r="F2" s="167"/>
      <c r="G2" s="165"/>
      <c r="H2" s="206"/>
    </row>
    <row r="3" spans="1:8" s="75" customFormat="1" ht="13.5" thickTop="1" x14ac:dyDescent="0.2">
      <c r="A3" s="136"/>
      <c r="B3" s="329" t="s">
        <v>198</v>
      </c>
      <c r="C3" s="330"/>
      <c r="D3" s="330"/>
      <c r="E3" s="331"/>
      <c r="F3" s="168" t="s">
        <v>254</v>
      </c>
      <c r="G3" s="169"/>
      <c r="H3" s="206"/>
    </row>
    <row r="4" spans="1:8" s="75" customFormat="1" ht="13.5" thickBot="1" x14ac:dyDescent="0.25">
      <c r="A4" s="137"/>
      <c r="B4" s="323" t="s">
        <v>200</v>
      </c>
      <c r="C4" s="324"/>
      <c r="D4" s="324"/>
      <c r="E4" s="325"/>
      <c r="F4" s="327"/>
      <c r="G4" s="328"/>
      <c r="H4" s="206"/>
    </row>
    <row r="5" spans="1:8" ht="13.5" thickTop="1" x14ac:dyDescent="0.2">
      <c r="C5" s="68"/>
      <c r="D5" s="170"/>
      <c r="F5" s="172"/>
    </row>
    <row r="6" spans="1:8" s="69" customFormat="1" x14ac:dyDescent="0.2">
      <c r="A6" s="138"/>
      <c r="B6" s="139" t="s">
        <v>69</v>
      </c>
      <c r="C6" s="140" t="s">
        <v>56</v>
      </c>
      <c r="D6" s="140" t="s">
        <v>53</v>
      </c>
      <c r="E6" s="174" t="s">
        <v>68</v>
      </c>
      <c r="F6" s="175" t="s">
        <v>54</v>
      </c>
      <c r="G6" s="176" t="s">
        <v>55</v>
      </c>
      <c r="H6" s="207"/>
    </row>
    <row r="7" spans="1:8" s="69" customFormat="1" x14ac:dyDescent="0.2">
      <c r="A7" s="141"/>
      <c r="B7" s="142"/>
      <c r="C7" s="141"/>
      <c r="D7" s="141"/>
      <c r="E7" s="177"/>
      <c r="F7" s="178"/>
      <c r="G7" s="178"/>
      <c r="H7" s="207"/>
    </row>
    <row r="8" spans="1:8" s="80" customFormat="1" x14ac:dyDescent="0.2">
      <c r="A8" s="126"/>
      <c r="B8" s="249" t="s">
        <v>73</v>
      </c>
      <c r="C8" s="250" t="s">
        <v>247</v>
      </c>
      <c r="D8" s="251"/>
      <c r="E8" s="252"/>
      <c r="F8" s="253"/>
      <c r="G8" s="253"/>
      <c r="H8" s="135"/>
    </row>
    <row r="9" spans="1:8" s="80" customFormat="1" x14ac:dyDescent="0.2">
      <c r="A9" s="126"/>
      <c r="B9" s="179"/>
      <c r="C9" s="109"/>
      <c r="D9" s="109"/>
      <c r="E9" s="109"/>
      <c r="F9" s="109"/>
      <c r="G9" s="109"/>
      <c r="H9" s="135"/>
    </row>
    <row r="10" spans="1:8" s="80" customFormat="1" ht="63.75" x14ac:dyDescent="0.2">
      <c r="A10" s="126"/>
      <c r="B10" s="99" t="s">
        <v>134</v>
      </c>
      <c r="C10" s="162" t="s">
        <v>197</v>
      </c>
      <c r="D10" s="105" t="s">
        <v>128</v>
      </c>
      <c r="E10" s="151">
        <v>1</v>
      </c>
      <c r="F10" s="300">
        <v>0</v>
      </c>
      <c r="G10" s="107">
        <f>PRODUCT(D10:F10)</f>
        <v>0</v>
      </c>
      <c r="H10" s="135"/>
    </row>
    <row r="11" spans="1:8" s="80" customFormat="1" x14ac:dyDescent="0.2">
      <c r="A11" s="126"/>
      <c r="B11" s="99"/>
      <c r="C11" s="162" t="s">
        <v>194</v>
      </c>
      <c r="D11" s="105" t="s">
        <v>128</v>
      </c>
      <c r="E11" s="151">
        <v>1</v>
      </c>
      <c r="F11" s="300">
        <v>0</v>
      </c>
      <c r="G11" s="107">
        <f>PRODUCT(D11:F11)</f>
        <v>0</v>
      </c>
      <c r="H11" s="135"/>
    </row>
    <row r="12" spans="1:8" s="80" customFormat="1" x14ac:dyDescent="0.2">
      <c r="A12" s="126"/>
      <c r="B12" s="99"/>
      <c r="C12" s="162" t="s">
        <v>195</v>
      </c>
      <c r="D12" s="105" t="s">
        <v>128</v>
      </c>
      <c r="E12" s="151">
        <v>1</v>
      </c>
      <c r="F12" s="300">
        <v>0</v>
      </c>
      <c r="G12" s="107">
        <f>PRODUCT(D12:F12)</f>
        <v>0</v>
      </c>
      <c r="H12" s="135"/>
    </row>
    <row r="13" spans="1:8" s="80" customFormat="1" ht="25.5" x14ac:dyDescent="0.2">
      <c r="A13" s="126"/>
      <c r="B13" s="99"/>
      <c r="C13" s="152" t="s">
        <v>196</v>
      </c>
      <c r="D13" s="105" t="s">
        <v>145</v>
      </c>
      <c r="E13" s="151">
        <v>1</v>
      </c>
      <c r="F13" s="300">
        <v>0</v>
      </c>
      <c r="G13" s="107">
        <f>PRODUCT(D13:F13)</f>
        <v>0</v>
      </c>
      <c r="H13" s="135"/>
    </row>
    <row r="14" spans="1:8" s="80" customFormat="1" x14ac:dyDescent="0.2">
      <c r="A14" s="126"/>
      <c r="B14" s="99"/>
      <c r="C14" s="162"/>
      <c r="D14" s="105"/>
      <c r="E14" s="151"/>
      <c r="F14" s="107">
        <v>0</v>
      </c>
      <c r="G14" s="107"/>
      <c r="H14" s="135"/>
    </row>
    <row r="15" spans="1:8" s="80" customFormat="1" x14ac:dyDescent="0.2">
      <c r="A15" s="126"/>
      <c r="B15" s="99"/>
      <c r="C15" s="162" t="s">
        <v>203</v>
      </c>
      <c r="D15" s="286" t="s">
        <v>128</v>
      </c>
      <c r="E15" s="297">
        <v>4</v>
      </c>
      <c r="F15" s="300">
        <v>0</v>
      </c>
      <c r="G15" s="103">
        <f>PRODUCT(D15:F15)</f>
        <v>0</v>
      </c>
      <c r="H15" s="135"/>
    </row>
    <row r="16" spans="1:8" s="80" customFormat="1" x14ac:dyDescent="0.2">
      <c r="A16" s="126"/>
      <c r="B16" s="99"/>
      <c r="C16" s="104"/>
      <c r="D16" s="104"/>
      <c r="E16" s="104"/>
      <c r="F16" s="107">
        <v>0</v>
      </c>
      <c r="G16" s="104"/>
      <c r="H16" s="135"/>
    </row>
    <row r="17" spans="1:8" s="80" customFormat="1" ht="25.5" x14ac:dyDescent="0.2">
      <c r="A17" s="126"/>
      <c r="B17" s="160" t="s">
        <v>135</v>
      </c>
      <c r="C17" s="102" t="s">
        <v>202</v>
      </c>
      <c r="D17" s="159" t="s">
        <v>128</v>
      </c>
      <c r="E17" s="180">
        <v>1</v>
      </c>
      <c r="F17" s="300">
        <v>0</v>
      </c>
      <c r="G17" s="103">
        <f>PRODUCT(D17:F17)</f>
        <v>0</v>
      </c>
      <c r="H17" s="135"/>
    </row>
    <row r="18" spans="1:8" s="80" customFormat="1" x14ac:dyDescent="0.2">
      <c r="A18" s="126"/>
      <c r="B18" s="179"/>
      <c r="C18" s="109"/>
      <c r="D18" s="109"/>
      <c r="E18" s="109"/>
      <c r="F18" s="107">
        <v>0</v>
      </c>
      <c r="G18" s="109"/>
      <c r="H18" s="135"/>
    </row>
    <row r="19" spans="1:8" s="80" customFormat="1" x14ac:dyDescent="0.2">
      <c r="A19" s="126"/>
      <c r="B19" s="160" t="s">
        <v>136</v>
      </c>
      <c r="C19" s="102" t="s">
        <v>204</v>
      </c>
      <c r="D19" s="159" t="s">
        <v>128</v>
      </c>
      <c r="E19" s="150">
        <v>1</v>
      </c>
      <c r="F19" s="300">
        <v>0</v>
      </c>
      <c r="G19" s="103">
        <f>PRODUCT(D19:F19)</f>
        <v>0</v>
      </c>
      <c r="H19" s="135"/>
    </row>
    <row r="20" spans="1:8" s="80" customFormat="1" x14ac:dyDescent="0.2">
      <c r="A20" s="126"/>
      <c r="B20" s="179"/>
      <c r="C20" s="143"/>
      <c r="D20" s="109"/>
      <c r="E20" s="109"/>
      <c r="F20" s="107">
        <v>0</v>
      </c>
      <c r="G20" s="109"/>
      <c r="H20" s="135"/>
    </row>
    <row r="21" spans="1:8" s="80" customFormat="1" x14ac:dyDescent="0.2">
      <c r="A21" s="126"/>
      <c r="B21" s="160" t="s">
        <v>146</v>
      </c>
      <c r="C21" s="102" t="s">
        <v>205</v>
      </c>
      <c r="D21" s="159" t="s">
        <v>128</v>
      </c>
      <c r="E21" s="150">
        <v>1</v>
      </c>
      <c r="F21" s="300">
        <v>0</v>
      </c>
      <c r="G21" s="103">
        <f>PRODUCT(D21:F21)</f>
        <v>0</v>
      </c>
      <c r="H21" s="135"/>
    </row>
    <row r="22" spans="1:8" s="80" customFormat="1" x14ac:dyDescent="0.2">
      <c r="A22" s="126"/>
      <c r="B22" s="179"/>
      <c r="C22" s="109"/>
      <c r="D22" s="109"/>
      <c r="E22" s="109"/>
      <c r="F22" s="107">
        <v>0</v>
      </c>
      <c r="G22" s="109"/>
      <c r="H22" s="135"/>
    </row>
    <row r="23" spans="1:8" s="80" customFormat="1" x14ac:dyDescent="0.2">
      <c r="A23" s="126"/>
      <c r="B23" s="199" t="s">
        <v>156</v>
      </c>
      <c r="C23" s="102" t="s">
        <v>206</v>
      </c>
      <c r="D23" s="159" t="s">
        <v>128</v>
      </c>
      <c r="E23" s="150">
        <v>2</v>
      </c>
      <c r="F23" s="300">
        <v>0</v>
      </c>
      <c r="G23" s="103">
        <f>PRODUCT(D23:F23)</f>
        <v>0</v>
      </c>
      <c r="H23" s="135"/>
    </row>
    <row r="24" spans="1:8" s="80" customFormat="1" x14ac:dyDescent="0.2">
      <c r="A24" s="126"/>
      <c r="B24" s="181"/>
      <c r="C24" s="102"/>
      <c r="D24" s="159"/>
      <c r="E24" s="150"/>
      <c r="F24" s="107">
        <v>0</v>
      </c>
      <c r="G24" s="103"/>
      <c r="H24" s="135"/>
    </row>
    <row r="25" spans="1:8" s="80" customFormat="1" x14ac:dyDescent="0.2">
      <c r="A25" s="126"/>
      <c r="B25" s="160" t="s">
        <v>157</v>
      </c>
      <c r="C25" s="102" t="s">
        <v>207</v>
      </c>
      <c r="D25" s="159" t="s">
        <v>128</v>
      </c>
      <c r="E25" s="104">
        <v>2</v>
      </c>
      <c r="F25" s="300">
        <v>0</v>
      </c>
      <c r="G25" s="149">
        <f>PRODUCT(D25:F25)</f>
        <v>0</v>
      </c>
      <c r="H25" s="135"/>
    </row>
    <row r="26" spans="1:8" s="80" customFormat="1" x14ac:dyDescent="0.2">
      <c r="A26" s="126"/>
      <c r="B26" s="160"/>
      <c r="C26" s="104"/>
      <c r="D26" s="104"/>
      <c r="E26" s="104"/>
      <c r="F26" s="107">
        <v>0</v>
      </c>
      <c r="G26" s="104"/>
      <c r="H26" s="135"/>
    </row>
    <row r="27" spans="1:8" s="80" customFormat="1" x14ac:dyDescent="0.2">
      <c r="A27" s="126"/>
      <c r="B27" s="199" t="s">
        <v>158</v>
      </c>
      <c r="C27" s="102" t="s">
        <v>180</v>
      </c>
      <c r="D27" s="159" t="s">
        <v>128</v>
      </c>
      <c r="E27" s="104">
        <v>1</v>
      </c>
      <c r="F27" s="300">
        <v>0</v>
      </c>
      <c r="G27" s="103">
        <f>PRODUCT(D27:F27)</f>
        <v>0</v>
      </c>
      <c r="H27" s="135"/>
    </row>
    <row r="28" spans="1:8" s="80" customFormat="1" x14ac:dyDescent="0.2">
      <c r="A28" s="126"/>
      <c r="B28" s="199"/>
      <c r="C28" s="102"/>
      <c r="D28" s="104"/>
      <c r="E28" s="104"/>
      <c r="F28" s="107">
        <v>0</v>
      </c>
      <c r="G28" s="104"/>
      <c r="H28" s="135"/>
    </row>
    <row r="29" spans="1:8" s="80" customFormat="1" ht="25.5" x14ac:dyDescent="0.2">
      <c r="A29" s="126"/>
      <c r="B29" s="199" t="s">
        <v>159</v>
      </c>
      <c r="C29" s="102" t="s">
        <v>178</v>
      </c>
      <c r="D29" s="163" t="s">
        <v>130</v>
      </c>
      <c r="E29" s="104">
        <v>10</v>
      </c>
      <c r="F29" s="300">
        <v>0</v>
      </c>
      <c r="G29" s="103">
        <f>PRODUCT(D29:F29)</f>
        <v>0</v>
      </c>
      <c r="H29" s="135"/>
    </row>
    <row r="30" spans="1:8" s="80" customFormat="1" x14ac:dyDescent="0.2">
      <c r="A30" s="126"/>
      <c r="B30" s="199"/>
      <c r="C30" s="148"/>
      <c r="D30" s="159"/>
      <c r="E30" s="150"/>
      <c r="F30" s="107">
        <v>0</v>
      </c>
      <c r="G30" s="103"/>
      <c r="H30" s="135"/>
    </row>
    <row r="31" spans="1:8" s="80" customFormat="1" ht="25.5" x14ac:dyDescent="0.2">
      <c r="A31" s="126"/>
      <c r="B31" s="199" t="s">
        <v>160</v>
      </c>
      <c r="C31" s="102" t="s">
        <v>1</v>
      </c>
      <c r="D31" s="163" t="s">
        <v>130</v>
      </c>
      <c r="E31" s="214">
        <v>3</v>
      </c>
      <c r="F31" s="300">
        <v>0</v>
      </c>
      <c r="G31" s="201">
        <f>PRODUCT(D31:F31)</f>
        <v>0</v>
      </c>
      <c r="H31" s="135"/>
    </row>
    <row r="32" spans="1:8" s="80" customFormat="1" x14ac:dyDescent="0.2">
      <c r="A32" s="126"/>
      <c r="B32" s="199"/>
      <c r="C32" s="143"/>
      <c r="D32" s="104"/>
      <c r="E32" s="104"/>
      <c r="F32" s="107">
        <v>0</v>
      </c>
      <c r="G32" s="104"/>
      <c r="H32" s="135"/>
    </row>
    <row r="33" spans="1:8" s="80" customFormat="1" x14ac:dyDescent="0.2">
      <c r="A33" s="126"/>
      <c r="B33" s="199" t="s">
        <v>161</v>
      </c>
      <c r="C33" s="102" t="s">
        <v>209</v>
      </c>
      <c r="D33" s="163"/>
      <c r="E33" s="104"/>
      <c r="F33" s="107">
        <v>0</v>
      </c>
      <c r="G33" s="103"/>
      <c r="H33" s="135"/>
    </row>
    <row r="34" spans="1:8" s="80" customFormat="1" x14ac:dyDescent="0.2">
      <c r="A34" s="126"/>
      <c r="B34" s="199"/>
      <c r="C34" s="102"/>
      <c r="D34" s="163"/>
      <c r="E34" s="104"/>
      <c r="F34" s="107">
        <v>0</v>
      </c>
      <c r="G34" s="103"/>
      <c r="H34" s="135"/>
    </row>
    <row r="35" spans="1:8" s="80" customFormat="1" ht="25.5" x14ac:dyDescent="0.2">
      <c r="A35" s="126"/>
      <c r="B35" s="199" t="s">
        <v>162</v>
      </c>
      <c r="C35" s="102" t="s">
        <v>210</v>
      </c>
      <c r="D35" s="159"/>
      <c r="E35" s="104"/>
      <c r="F35" s="107">
        <v>0</v>
      </c>
      <c r="G35" s="103"/>
      <c r="H35" s="135"/>
    </row>
    <row r="36" spans="1:8" s="80" customFormat="1" x14ac:dyDescent="0.2">
      <c r="A36" s="126"/>
      <c r="B36" s="199"/>
      <c r="C36" s="102" t="s">
        <v>208</v>
      </c>
      <c r="D36" s="159" t="s">
        <v>130</v>
      </c>
      <c r="E36" s="104">
        <v>5</v>
      </c>
      <c r="F36" s="300">
        <v>0</v>
      </c>
      <c r="G36" s="103">
        <f t="shared" ref="G36:G37" si="0">PRODUCT(D36:F36)</f>
        <v>0</v>
      </c>
      <c r="H36" s="135"/>
    </row>
    <row r="37" spans="1:8" s="80" customFormat="1" x14ac:dyDescent="0.2">
      <c r="A37" s="126"/>
      <c r="B37" s="199"/>
      <c r="C37" s="102" t="s">
        <v>133</v>
      </c>
      <c r="D37" s="159" t="s">
        <v>130</v>
      </c>
      <c r="E37" s="104">
        <v>10</v>
      </c>
      <c r="F37" s="300">
        <v>0</v>
      </c>
      <c r="G37" s="103">
        <f t="shared" si="0"/>
        <v>0</v>
      </c>
      <c r="H37" s="135"/>
    </row>
    <row r="38" spans="1:8" s="80" customFormat="1" x14ac:dyDescent="0.2">
      <c r="A38" s="126"/>
      <c r="B38" s="199"/>
      <c r="C38" s="143"/>
      <c r="D38" s="104"/>
      <c r="E38" s="104"/>
      <c r="F38" s="107">
        <v>0</v>
      </c>
      <c r="G38" s="104"/>
      <c r="H38" s="135"/>
    </row>
    <row r="39" spans="1:8" s="80" customFormat="1" ht="25.5" x14ac:dyDescent="0.2">
      <c r="A39" s="126"/>
      <c r="B39" s="199" t="s">
        <v>163</v>
      </c>
      <c r="C39" s="100" t="s">
        <v>211</v>
      </c>
      <c r="D39" s="105" t="s">
        <v>129</v>
      </c>
      <c r="E39" s="106">
        <v>50</v>
      </c>
      <c r="F39" s="300">
        <v>0</v>
      </c>
      <c r="G39" s="103">
        <f>PRODUCT(D39:F39)</f>
        <v>0</v>
      </c>
      <c r="H39" s="135"/>
    </row>
    <row r="40" spans="1:8" s="79" customFormat="1" x14ac:dyDescent="0.2">
      <c r="A40" s="126"/>
      <c r="B40" s="199"/>
      <c r="C40" s="148"/>
      <c r="D40" s="159"/>
      <c r="E40" s="104"/>
      <c r="F40" s="103">
        <v>0</v>
      </c>
      <c r="G40" s="103"/>
      <c r="H40" s="193"/>
    </row>
    <row r="41" spans="1:8" s="80" customFormat="1" x14ac:dyDescent="0.2">
      <c r="A41" s="126"/>
      <c r="B41" s="253" t="s">
        <v>21</v>
      </c>
      <c r="C41" s="254"/>
      <c r="D41" s="251"/>
      <c r="E41" s="255"/>
      <c r="F41" s="253">
        <v>0</v>
      </c>
      <c r="G41" s="256">
        <f>SUM(G10:G40)</f>
        <v>0</v>
      </c>
      <c r="H41" s="135"/>
    </row>
    <row r="42" spans="1:8" s="80" customFormat="1" x14ac:dyDescent="0.2">
      <c r="A42" s="126"/>
      <c r="B42" s="199"/>
      <c r="C42" s="126"/>
      <c r="D42" s="126"/>
      <c r="E42" s="126"/>
      <c r="F42" s="126">
        <v>0</v>
      </c>
      <c r="G42" s="126"/>
      <c r="H42" s="135"/>
    </row>
    <row r="43" spans="1:8" s="80" customFormat="1" ht="38.25" x14ac:dyDescent="0.2">
      <c r="A43" s="126"/>
      <c r="B43" s="199" t="s">
        <v>164</v>
      </c>
      <c r="C43" s="102" t="s">
        <v>212</v>
      </c>
      <c r="D43" s="159" t="s">
        <v>131</v>
      </c>
      <c r="E43" s="183">
        <v>4</v>
      </c>
      <c r="F43" s="301">
        <v>0</v>
      </c>
      <c r="G43" s="103">
        <f>PRODUCT(D43:F43)</f>
        <v>0</v>
      </c>
      <c r="H43" s="135"/>
    </row>
    <row r="44" spans="1:8" s="80" customFormat="1" x14ac:dyDescent="0.2">
      <c r="A44" s="126"/>
      <c r="B44" s="99"/>
      <c r="C44" s="102"/>
      <c r="D44" s="159"/>
      <c r="E44" s="184"/>
      <c r="F44" s="103">
        <v>0</v>
      </c>
      <c r="G44" s="103"/>
      <c r="H44" s="135"/>
    </row>
    <row r="45" spans="1:8" s="80" customFormat="1" x14ac:dyDescent="0.2">
      <c r="A45" s="126"/>
      <c r="B45" s="249" t="s">
        <v>140</v>
      </c>
      <c r="C45" s="257"/>
      <c r="D45" s="251" t="s">
        <v>128</v>
      </c>
      <c r="E45" s="255">
        <v>1</v>
      </c>
      <c r="F45" s="300">
        <v>0</v>
      </c>
      <c r="G45" s="258">
        <f>PRODUCT(D45:F45)</f>
        <v>0</v>
      </c>
      <c r="H45" s="135"/>
    </row>
    <row r="46" spans="1:8" s="80" customFormat="1" x14ac:dyDescent="0.2">
      <c r="A46" s="126"/>
      <c r="B46" s="108"/>
      <c r="C46" s="281"/>
      <c r="D46" s="105"/>
      <c r="E46" s="151"/>
      <c r="F46" s="107"/>
      <c r="G46" s="185"/>
      <c r="H46" s="135"/>
    </row>
    <row r="47" spans="1:8" s="80" customFormat="1" x14ac:dyDescent="0.2">
      <c r="A47" s="126"/>
      <c r="B47" s="259" t="s">
        <v>72</v>
      </c>
      <c r="C47" s="260" t="s">
        <v>190</v>
      </c>
      <c r="D47" s="261"/>
      <c r="E47" s="262"/>
      <c r="F47" s="263">
        <v>0</v>
      </c>
      <c r="G47" s="263"/>
      <c r="H47" s="135"/>
    </row>
    <row r="48" spans="1:8" s="80" customFormat="1" x14ac:dyDescent="0.2">
      <c r="A48" s="126"/>
      <c r="B48" s="126"/>
      <c r="C48" s="126"/>
      <c r="D48" s="126"/>
      <c r="E48" s="126"/>
      <c r="F48" s="126">
        <v>0</v>
      </c>
      <c r="G48" s="126"/>
      <c r="H48" s="135"/>
    </row>
    <row r="49" spans="1:8" s="81" customFormat="1" ht="38.25" x14ac:dyDescent="0.2">
      <c r="A49" s="126"/>
      <c r="B49" s="199" t="s">
        <v>183</v>
      </c>
      <c r="C49" s="102" t="s">
        <v>213</v>
      </c>
      <c r="D49" s="200" t="s">
        <v>128</v>
      </c>
      <c r="E49" s="201">
        <v>1</v>
      </c>
      <c r="F49" s="301">
        <v>0</v>
      </c>
      <c r="G49" s="103">
        <f>PRODUCT(D49:F49)</f>
        <v>0</v>
      </c>
      <c r="H49" s="147"/>
    </row>
    <row r="50" spans="1:8" s="81" customFormat="1" ht="51" x14ac:dyDescent="0.2">
      <c r="A50" s="126"/>
      <c r="B50" s="160"/>
      <c r="C50" s="102" t="s">
        <v>226</v>
      </c>
      <c r="D50" s="200"/>
      <c r="E50" s="201"/>
      <c r="F50" s="103">
        <v>0</v>
      </c>
      <c r="G50" s="103"/>
      <c r="H50" s="147"/>
    </row>
    <row r="51" spans="1:8" s="81" customFormat="1" x14ac:dyDescent="0.2">
      <c r="A51" s="126"/>
      <c r="B51" s="160"/>
      <c r="C51" s="102"/>
      <c r="D51" s="200"/>
      <c r="E51" s="201"/>
      <c r="F51" s="103">
        <v>0</v>
      </c>
      <c r="G51" s="103"/>
      <c r="H51" s="147"/>
    </row>
    <row r="52" spans="1:8" s="81" customFormat="1" ht="51" x14ac:dyDescent="0.2">
      <c r="A52" s="126"/>
      <c r="B52" s="199"/>
      <c r="C52" s="280" t="s">
        <v>182</v>
      </c>
      <c r="D52" s="202" t="s">
        <v>145</v>
      </c>
      <c r="E52" s="106">
        <v>1</v>
      </c>
      <c r="F52" s="301">
        <v>0</v>
      </c>
      <c r="G52" s="107">
        <f>PRODUCT(D52:F52)</f>
        <v>0</v>
      </c>
      <c r="H52" s="147"/>
    </row>
    <row r="53" spans="1:8" s="81" customFormat="1" x14ac:dyDescent="0.2">
      <c r="A53" s="126"/>
      <c r="B53" s="199"/>
      <c r="C53" s="102"/>
      <c r="D53" s="200"/>
      <c r="E53" s="201"/>
      <c r="F53" s="103">
        <v>0</v>
      </c>
      <c r="G53" s="103"/>
      <c r="H53" s="147"/>
    </row>
    <row r="54" spans="1:8" s="144" customFormat="1" ht="51" x14ac:dyDescent="0.2">
      <c r="A54" s="126"/>
      <c r="B54" s="199" t="s">
        <v>184</v>
      </c>
      <c r="C54" s="152" t="s">
        <v>218</v>
      </c>
      <c r="D54" s="200" t="s">
        <v>128</v>
      </c>
      <c r="E54" s="201">
        <v>1</v>
      </c>
      <c r="F54" s="301">
        <v>0</v>
      </c>
      <c r="G54" s="103">
        <f>PRODUCT(D54:F54)</f>
        <v>0</v>
      </c>
      <c r="H54" s="208"/>
    </row>
    <row r="55" spans="1:8" s="144" customFormat="1" x14ac:dyDescent="0.2">
      <c r="A55" s="126"/>
      <c r="B55" s="199"/>
      <c r="C55" s="152" t="s">
        <v>219</v>
      </c>
      <c r="D55" s="200" t="s">
        <v>128</v>
      </c>
      <c r="E55" s="201">
        <v>1</v>
      </c>
      <c r="F55" s="301">
        <v>0</v>
      </c>
      <c r="G55" s="103">
        <f>PRODUCT(D55:F55)</f>
        <v>0</v>
      </c>
      <c r="H55" s="208"/>
    </row>
    <row r="56" spans="1:8" s="144" customFormat="1" x14ac:dyDescent="0.2">
      <c r="A56" s="126"/>
      <c r="B56" s="199"/>
      <c r="C56" s="152"/>
      <c r="D56" s="200"/>
      <c r="E56" s="201"/>
      <c r="F56" s="103">
        <v>0</v>
      </c>
      <c r="G56" s="103"/>
      <c r="H56" s="208"/>
    </row>
    <row r="57" spans="1:8" s="81" customFormat="1" ht="38.25" x14ac:dyDescent="0.2">
      <c r="A57" s="126"/>
      <c r="B57" s="199" t="s">
        <v>214</v>
      </c>
      <c r="C57" s="102" t="s">
        <v>215</v>
      </c>
      <c r="D57" s="200" t="s">
        <v>128</v>
      </c>
      <c r="E57" s="201">
        <v>1</v>
      </c>
      <c r="F57" s="301">
        <v>0</v>
      </c>
      <c r="G57" s="103">
        <f>PRODUCT(D57:F57)</f>
        <v>0</v>
      </c>
      <c r="H57" s="147"/>
    </row>
    <row r="58" spans="1:8" s="81" customFormat="1" ht="51" x14ac:dyDescent="0.2">
      <c r="A58" s="126"/>
      <c r="B58" s="160"/>
      <c r="C58" s="102" t="s">
        <v>227</v>
      </c>
      <c r="D58" s="200"/>
      <c r="E58" s="201"/>
      <c r="F58" s="103">
        <v>0</v>
      </c>
      <c r="G58" s="103"/>
      <c r="H58" s="147"/>
    </row>
    <row r="59" spans="1:8" s="81" customFormat="1" x14ac:dyDescent="0.2">
      <c r="A59" s="126"/>
      <c r="B59" s="160"/>
      <c r="C59" s="102"/>
      <c r="D59" s="200"/>
      <c r="E59" s="201"/>
      <c r="F59" s="103">
        <v>0</v>
      </c>
      <c r="G59" s="103"/>
      <c r="H59" s="147"/>
    </row>
    <row r="60" spans="1:8" s="81" customFormat="1" ht="51" x14ac:dyDescent="0.2">
      <c r="A60" s="126"/>
      <c r="B60" s="199"/>
      <c r="C60" s="280" t="s">
        <v>185</v>
      </c>
      <c r="D60" s="202" t="s">
        <v>145</v>
      </c>
      <c r="E60" s="106">
        <v>1</v>
      </c>
      <c r="F60" s="301">
        <v>0</v>
      </c>
      <c r="G60" s="107">
        <f>PRODUCT(D60:F60)</f>
        <v>0</v>
      </c>
      <c r="H60" s="147"/>
    </row>
    <row r="61" spans="1:8" s="81" customFormat="1" x14ac:dyDescent="0.2">
      <c r="A61" s="126"/>
      <c r="B61" s="199"/>
      <c r="C61" s="102"/>
      <c r="D61" s="200"/>
      <c r="E61" s="201"/>
      <c r="F61" s="103">
        <v>0</v>
      </c>
      <c r="G61" s="103"/>
      <c r="H61" s="147"/>
    </row>
    <row r="62" spans="1:8" s="144" customFormat="1" ht="38.25" x14ac:dyDescent="0.2">
      <c r="A62" s="126"/>
      <c r="B62" s="199" t="s">
        <v>216</v>
      </c>
      <c r="C62" s="152" t="s">
        <v>217</v>
      </c>
      <c r="D62" s="200" t="s">
        <v>128</v>
      </c>
      <c r="E62" s="201">
        <v>1</v>
      </c>
      <c r="F62" s="301">
        <v>0</v>
      </c>
      <c r="G62" s="103">
        <f>PRODUCT(D62:F62)</f>
        <v>0</v>
      </c>
      <c r="H62" s="208"/>
    </row>
    <row r="63" spans="1:8" s="144" customFormat="1" x14ac:dyDescent="0.2">
      <c r="A63" s="126"/>
      <c r="B63" s="199"/>
      <c r="C63" s="152" t="s">
        <v>219</v>
      </c>
      <c r="D63" s="200" t="s">
        <v>128</v>
      </c>
      <c r="E63" s="201">
        <v>1</v>
      </c>
      <c r="F63" s="301">
        <v>0</v>
      </c>
      <c r="G63" s="103">
        <f>PRODUCT(D63:F63)</f>
        <v>0</v>
      </c>
      <c r="H63" s="208"/>
    </row>
    <row r="64" spans="1:8" s="144" customFormat="1" x14ac:dyDescent="0.2">
      <c r="A64" s="126"/>
      <c r="B64" s="199"/>
      <c r="C64" s="152" t="s">
        <v>233</v>
      </c>
      <c r="D64" s="200" t="s">
        <v>128</v>
      </c>
      <c r="E64" s="201">
        <v>1</v>
      </c>
      <c r="F64" s="301">
        <v>0</v>
      </c>
      <c r="G64" s="103">
        <f>PRODUCT(D64:F64)</f>
        <v>0</v>
      </c>
      <c r="H64" s="208"/>
    </row>
    <row r="65" spans="1:8" s="144" customFormat="1" x14ac:dyDescent="0.2">
      <c r="A65" s="126"/>
      <c r="B65" s="199"/>
      <c r="C65" s="102"/>
      <c r="D65" s="200"/>
      <c r="E65" s="201"/>
      <c r="F65" s="103">
        <v>0</v>
      </c>
      <c r="G65" s="103"/>
      <c r="H65" s="208"/>
    </row>
    <row r="66" spans="1:8" s="144" customFormat="1" ht="25.5" x14ac:dyDescent="0.2">
      <c r="A66" s="126"/>
      <c r="B66" s="199" t="s">
        <v>175</v>
      </c>
      <c r="C66" s="102" t="s">
        <v>166</v>
      </c>
      <c r="D66" s="200"/>
      <c r="E66" s="201"/>
      <c r="F66" s="103">
        <v>0</v>
      </c>
      <c r="G66" s="103"/>
      <c r="H66" s="208"/>
    </row>
    <row r="67" spans="1:8" s="79" customFormat="1" x14ac:dyDescent="0.2">
      <c r="A67" s="126"/>
      <c r="B67" s="160"/>
      <c r="C67" s="115" t="s">
        <v>167</v>
      </c>
      <c r="D67" s="112" t="s">
        <v>130</v>
      </c>
      <c r="E67" s="113">
        <v>110</v>
      </c>
      <c r="F67" s="301">
        <v>0</v>
      </c>
      <c r="G67" s="103">
        <f>PRODUCT(D67:F67)</f>
        <v>0</v>
      </c>
      <c r="H67" s="193"/>
    </row>
    <row r="68" spans="1:8" s="89" customFormat="1" x14ac:dyDescent="0.2">
      <c r="A68" s="126"/>
      <c r="B68" s="160"/>
      <c r="C68" s="115" t="s">
        <v>168</v>
      </c>
      <c r="D68" s="112" t="s">
        <v>130</v>
      </c>
      <c r="E68" s="113">
        <v>110</v>
      </c>
      <c r="F68" s="301">
        <v>0</v>
      </c>
      <c r="G68" s="103">
        <f>PRODUCT(D68:F68)</f>
        <v>0</v>
      </c>
      <c r="H68" s="210"/>
    </row>
    <row r="69" spans="1:8" s="79" customFormat="1" x14ac:dyDescent="0.2">
      <c r="A69" s="126"/>
      <c r="B69" s="199"/>
      <c r="C69" s="102" t="s">
        <v>220</v>
      </c>
      <c r="D69" s="200" t="s">
        <v>130</v>
      </c>
      <c r="E69" s="201">
        <v>110</v>
      </c>
      <c r="F69" s="301">
        <v>0</v>
      </c>
      <c r="G69" s="103">
        <f>PRODUCT(D69:F69)</f>
        <v>0</v>
      </c>
      <c r="H69" s="193"/>
    </row>
    <row r="70" spans="1:8" s="79" customFormat="1" x14ac:dyDescent="0.2">
      <c r="A70" s="126"/>
      <c r="B70" s="160"/>
      <c r="C70" s="115"/>
      <c r="D70" s="112"/>
      <c r="E70" s="113"/>
      <c r="F70" s="103">
        <v>0</v>
      </c>
      <c r="G70" s="103"/>
      <c r="H70" s="193"/>
    </row>
    <row r="71" spans="1:8" s="79" customFormat="1" x14ac:dyDescent="0.2">
      <c r="A71" s="126"/>
      <c r="B71" s="199" t="s">
        <v>176</v>
      </c>
      <c r="C71" s="116" t="s">
        <v>141</v>
      </c>
      <c r="D71" s="112" t="s">
        <v>145</v>
      </c>
      <c r="E71" s="201">
        <v>2</v>
      </c>
      <c r="F71" s="301">
        <v>0</v>
      </c>
      <c r="G71" s="103">
        <f>PRODUCT(D71:F71)</f>
        <v>0</v>
      </c>
      <c r="H71" s="193"/>
    </row>
    <row r="72" spans="1:8" s="79" customFormat="1" x14ac:dyDescent="0.2">
      <c r="A72" s="126"/>
      <c r="B72" s="199"/>
      <c r="C72" s="116"/>
      <c r="D72" s="112"/>
      <c r="E72" s="201"/>
      <c r="F72" s="103">
        <v>0</v>
      </c>
      <c r="G72" s="103"/>
      <c r="H72" s="193"/>
    </row>
    <row r="73" spans="1:8" s="79" customFormat="1" ht="25.5" x14ac:dyDescent="0.2">
      <c r="A73" s="126"/>
      <c r="B73" s="199" t="s">
        <v>177</v>
      </c>
      <c r="C73" s="100" t="s">
        <v>181</v>
      </c>
      <c r="D73" s="105" t="s">
        <v>129</v>
      </c>
      <c r="E73" s="118">
        <v>80</v>
      </c>
      <c r="F73" s="301">
        <v>0</v>
      </c>
      <c r="G73" s="103">
        <f>PRODUCT(D73:F73)</f>
        <v>0</v>
      </c>
      <c r="H73" s="193"/>
    </row>
    <row r="74" spans="1:8" s="79" customFormat="1" x14ac:dyDescent="0.2">
      <c r="A74" s="126"/>
      <c r="B74" s="99"/>
      <c r="C74" s="102"/>
      <c r="D74" s="159"/>
      <c r="E74" s="180"/>
      <c r="F74" s="103"/>
      <c r="G74" s="103"/>
      <c r="H74" s="193"/>
    </row>
    <row r="75" spans="1:8" s="80" customFormat="1" x14ac:dyDescent="0.2">
      <c r="A75" s="126"/>
      <c r="B75" s="249" t="s">
        <v>21</v>
      </c>
      <c r="C75" s="254"/>
      <c r="D75" s="251"/>
      <c r="E75" s="253"/>
      <c r="F75" s="253">
        <v>0</v>
      </c>
      <c r="G75" s="256">
        <f>SUM(G49:G74)</f>
        <v>0</v>
      </c>
      <c r="H75" s="135"/>
    </row>
    <row r="76" spans="1:8" s="80" customFormat="1" x14ac:dyDescent="0.2">
      <c r="A76" s="126"/>
      <c r="B76" s="126"/>
      <c r="C76" s="126"/>
      <c r="D76" s="126"/>
      <c r="E76" s="126"/>
      <c r="F76" s="126">
        <v>0</v>
      </c>
      <c r="G76" s="126"/>
      <c r="H76" s="135"/>
    </row>
    <row r="77" spans="1:8" s="80" customFormat="1" x14ac:dyDescent="0.2">
      <c r="A77" s="126"/>
      <c r="B77" s="249" t="s">
        <v>221</v>
      </c>
      <c r="C77" s="249"/>
      <c r="D77" s="251" t="s">
        <v>128</v>
      </c>
      <c r="E77" s="253">
        <v>1</v>
      </c>
      <c r="F77" s="300">
        <v>0</v>
      </c>
      <c r="G77" s="258">
        <f>PRODUCT(D77:F77)</f>
        <v>0</v>
      </c>
      <c r="H77" s="135"/>
    </row>
    <row r="78" spans="1:8" s="81" customFormat="1" x14ac:dyDescent="0.2">
      <c r="A78" s="126"/>
      <c r="B78" s="126"/>
      <c r="C78" s="126"/>
      <c r="D78" s="126"/>
      <c r="E78" s="126"/>
      <c r="F78" s="126">
        <v>0</v>
      </c>
      <c r="G78" s="126"/>
      <c r="H78" s="147"/>
    </row>
    <row r="79" spans="1:8" s="144" customFormat="1" x14ac:dyDescent="0.2">
      <c r="A79" s="126"/>
      <c r="B79" s="259" t="s">
        <v>70</v>
      </c>
      <c r="C79" s="260" t="s">
        <v>171</v>
      </c>
      <c r="D79" s="261"/>
      <c r="E79" s="262"/>
      <c r="F79" s="263">
        <v>0</v>
      </c>
      <c r="G79" s="263"/>
      <c r="H79" s="208"/>
    </row>
    <row r="80" spans="1:8" s="144" customFormat="1" x14ac:dyDescent="0.2">
      <c r="A80" s="126"/>
      <c r="B80" s="126"/>
      <c r="C80" s="126"/>
      <c r="D80" s="126"/>
      <c r="E80" s="126"/>
      <c r="F80" s="126">
        <v>0</v>
      </c>
      <c r="G80" s="126"/>
      <c r="H80" s="208"/>
    </row>
    <row r="81" spans="1:8" s="81" customFormat="1" ht="38.25" x14ac:dyDescent="0.2">
      <c r="A81" s="126"/>
      <c r="B81" s="101" t="s">
        <v>222</v>
      </c>
      <c r="C81" s="152" t="s">
        <v>223</v>
      </c>
      <c r="D81" s="105"/>
      <c r="E81" s="107"/>
      <c r="F81" s="107"/>
      <c r="G81" s="107"/>
      <c r="H81" s="147"/>
    </row>
    <row r="82" spans="1:8" s="81" customFormat="1" x14ac:dyDescent="0.2">
      <c r="A82" s="126"/>
      <c r="B82" s="101"/>
      <c r="C82" s="217"/>
      <c r="D82" s="212"/>
      <c r="E82" s="215"/>
      <c r="F82" s="213"/>
      <c r="G82" s="213"/>
      <c r="H82" s="147"/>
    </row>
    <row r="83" spans="1:8" s="88" customFormat="1" ht="51" x14ac:dyDescent="0.2">
      <c r="A83" s="126"/>
      <c r="B83" s="101" t="s">
        <v>127</v>
      </c>
      <c r="C83" s="152" t="s">
        <v>224</v>
      </c>
      <c r="D83" s="218" t="s">
        <v>128</v>
      </c>
      <c r="E83" s="110">
        <v>1</v>
      </c>
      <c r="F83" s="302">
        <v>0</v>
      </c>
      <c r="G83" s="111">
        <f>F83*E83</f>
        <v>0</v>
      </c>
      <c r="H83" s="209"/>
    </row>
    <row r="84" spans="1:8" s="81" customFormat="1" ht="38.25" x14ac:dyDescent="0.2">
      <c r="A84" s="126"/>
      <c r="B84" s="101"/>
      <c r="C84" s="152" t="s">
        <v>225</v>
      </c>
      <c r="D84" s="219"/>
      <c r="E84" s="220"/>
      <c r="F84" s="111">
        <v>0</v>
      </c>
      <c r="G84" s="221"/>
      <c r="H84" s="147"/>
    </row>
    <row r="85" spans="1:8" s="88" customFormat="1" ht="51" x14ac:dyDescent="0.2">
      <c r="A85" s="126"/>
      <c r="B85" s="101"/>
      <c r="C85" s="280" t="s">
        <v>182</v>
      </c>
      <c r="D85" s="202" t="s">
        <v>145</v>
      </c>
      <c r="E85" s="106">
        <v>1</v>
      </c>
      <c r="F85" s="302">
        <v>0</v>
      </c>
      <c r="G85" s="107">
        <f>PRODUCT(D85:F85)</f>
        <v>0</v>
      </c>
      <c r="H85" s="209"/>
    </row>
    <row r="86" spans="1:8" s="88" customFormat="1" x14ac:dyDescent="0.2">
      <c r="A86" s="126"/>
      <c r="B86" s="101"/>
      <c r="C86" s="216"/>
      <c r="D86" s="212"/>
      <c r="E86" s="222"/>
      <c r="F86" s="111">
        <v>0</v>
      </c>
      <c r="G86" s="213"/>
      <c r="H86" s="209"/>
    </row>
    <row r="87" spans="1:8" s="284" customFormat="1" ht="38.25" x14ac:dyDescent="0.2">
      <c r="A87" s="282"/>
      <c r="B87" s="101" t="s">
        <v>132</v>
      </c>
      <c r="C87" s="152" t="s">
        <v>228</v>
      </c>
      <c r="D87" s="114" t="s">
        <v>128</v>
      </c>
      <c r="E87" s="110">
        <v>1</v>
      </c>
      <c r="F87" s="302">
        <v>0</v>
      </c>
      <c r="G87" s="111">
        <f>F87*E87</f>
        <v>0</v>
      </c>
      <c r="H87" s="283"/>
    </row>
    <row r="88" spans="1:8" s="284" customFormat="1" x14ac:dyDescent="0.2">
      <c r="A88" s="282"/>
      <c r="B88" s="101"/>
      <c r="C88" s="152" t="s">
        <v>169</v>
      </c>
      <c r="D88" s="114" t="s">
        <v>128</v>
      </c>
      <c r="E88" s="110">
        <v>1</v>
      </c>
      <c r="F88" s="302">
        <v>0</v>
      </c>
      <c r="G88" s="111">
        <f>F88*E88</f>
        <v>0</v>
      </c>
      <c r="H88" s="283"/>
    </row>
    <row r="89" spans="1:8" s="284" customFormat="1" x14ac:dyDescent="0.2">
      <c r="A89" s="282"/>
      <c r="B89" s="101"/>
      <c r="C89" s="290"/>
      <c r="D89" s="291"/>
      <c r="E89" s="292"/>
      <c r="F89" s="111">
        <v>0</v>
      </c>
      <c r="G89" s="293"/>
      <c r="H89" s="283"/>
    </row>
    <row r="90" spans="1:8" s="284" customFormat="1" ht="25.5" x14ac:dyDescent="0.2">
      <c r="A90" s="282"/>
      <c r="B90" s="101" t="s">
        <v>150</v>
      </c>
      <c r="C90" s="152" t="s">
        <v>229</v>
      </c>
      <c r="D90" s="114" t="s">
        <v>128</v>
      </c>
      <c r="E90" s="110">
        <v>2</v>
      </c>
      <c r="F90" s="302">
        <v>0</v>
      </c>
      <c r="G90" s="111">
        <f>F90*E90</f>
        <v>0</v>
      </c>
      <c r="H90" s="283"/>
    </row>
    <row r="91" spans="1:8" s="284" customFormat="1" x14ac:dyDescent="0.2">
      <c r="A91" s="282"/>
      <c r="B91" s="101"/>
      <c r="C91" s="152" t="s">
        <v>169</v>
      </c>
      <c r="D91" s="114" t="s">
        <v>128</v>
      </c>
      <c r="E91" s="110">
        <v>2</v>
      </c>
      <c r="F91" s="302">
        <v>0</v>
      </c>
      <c r="G91" s="111">
        <f>F91*E91</f>
        <v>0</v>
      </c>
      <c r="H91" s="283"/>
    </row>
    <row r="92" spans="1:8" s="284" customFormat="1" x14ac:dyDescent="0.2">
      <c r="A92" s="282"/>
      <c r="B92" s="289"/>
      <c r="C92" s="152"/>
      <c r="D92" s="114"/>
      <c r="E92" s="110"/>
      <c r="F92" s="111">
        <v>0</v>
      </c>
      <c r="G92" s="111"/>
      <c r="H92" s="283"/>
    </row>
    <row r="93" spans="1:8" s="288" customFormat="1" ht="25.5" x14ac:dyDescent="0.2">
      <c r="A93" s="285"/>
      <c r="B93" s="101" t="s">
        <v>151</v>
      </c>
      <c r="C93" s="102" t="s">
        <v>166</v>
      </c>
      <c r="D93" s="112"/>
      <c r="E93" s="113"/>
      <c r="F93" s="111">
        <v>0</v>
      </c>
      <c r="G93" s="223"/>
      <c r="H93" s="287"/>
    </row>
    <row r="94" spans="1:8" s="288" customFormat="1" x14ac:dyDescent="0.2">
      <c r="A94" s="285"/>
      <c r="B94" s="101"/>
      <c r="C94" s="115" t="s">
        <v>167</v>
      </c>
      <c r="D94" s="112" t="s">
        <v>130</v>
      </c>
      <c r="E94" s="113">
        <v>40</v>
      </c>
      <c r="F94" s="302">
        <v>0</v>
      </c>
      <c r="G94" s="111">
        <f t="shared" ref="G94:G97" si="1">F94*E94</f>
        <v>0</v>
      </c>
      <c r="H94" s="287"/>
    </row>
    <row r="95" spans="1:8" s="288" customFormat="1" x14ac:dyDescent="0.2">
      <c r="A95" s="285"/>
      <c r="B95" s="101"/>
      <c r="C95" s="115" t="s">
        <v>188</v>
      </c>
      <c r="D95" s="112" t="s">
        <v>130</v>
      </c>
      <c r="E95" s="113">
        <v>12</v>
      </c>
      <c r="F95" s="302">
        <v>0</v>
      </c>
      <c r="G95" s="111">
        <f t="shared" si="1"/>
        <v>0</v>
      </c>
      <c r="H95" s="287"/>
    </row>
    <row r="96" spans="1:8" s="288" customFormat="1" x14ac:dyDescent="0.2">
      <c r="A96" s="285"/>
      <c r="B96" s="101"/>
      <c r="C96" s="115" t="s">
        <v>168</v>
      </c>
      <c r="D96" s="112" t="s">
        <v>130</v>
      </c>
      <c r="E96" s="113">
        <v>40</v>
      </c>
      <c r="F96" s="302">
        <v>0</v>
      </c>
      <c r="G96" s="111">
        <f t="shared" si="1"/>
        <v>0</v>
      </c>
      <c r="H96" s="287"/>
    </row>
    <row r="97" spans="1:8" s="288" customFormat="1" x14ac:dyDescent="0.2">
      <c r="A97" s="285"/>
      <c r="B97" s="101"/>
      <c r="C97" s="115" t="s">
        <v>189</v>
      </c>
      <c r="D97" s="112" t="s">
        <v>130</v>
      </c>
      <c r="E97" s="113">
        <v>12</v>
      </c>
      <c r="F97" s="302">
        <v>0</v>
      </c>
      <c r="G97" s="111">
        <f t="shared" si="1"/>
        <v>0</v>
      </c>
      <c r="H97" s="287"/>
    </row>
    <row r="98" spans="1:8" s="288" customFormat="1" x14ac:dyDescent="0.2">
      <c r="A98" s="285"/>
      <c r="B98" s="101"/>
      <c r="C98" s="152"/>
      <c r="D98" s="112"/>
      <c r="E98" s="113"/>
      <c r="F98" s="111">
        <v>0</v>
      </c>
      <c r="G98" s="111"/>
      <c r="H98" s="287"/>
    </row>
    <row r="99" spans="1:8" s="288" customFormat="1" x14ac:dyDescent="0.2">
      <c r="A99" s="285"/>
      <c r="B99" s="101" t="s">
        <v>152</v>
      </c>
      <c r="C99" s="116" t="s">
        <v>141</v>
      </c>
      <c r="D99" s="112" t="s">
        <v>129</v>
      </c>
      <c r="E99" s="117" t="s">
        <v>126</v>
      </c>
      <c r="F99" s="302">
        <v>0</v>
      </c>
      <c r="G99" s="111">
        <f>F99*E99</f>
        <v>0</v>
      </c>
      <c r="H99" s="287"/>
    </row>
    <row r="100" spans="1:8" s="288" customFormat="1" x14ac:dyDescent="0.2">
      <c r="A100" s="285"/>
      <c r="B100" s="101"/>
      <c r="C100" s="216"/>
      <c r="D100" s="224"/>
      <c r="E100" s="225"/>
      <c r="F100" s="111">
        <v>0</v>
      </c>
      <c r="G100" s="221"/>
      <c r="H100" s="287"/>
    </row>
    <row r="101" spans="1:8" s="288" customFormat="1" ht="25.5" x14ac:dyDescent="0.2">
      <c r="A101" s="285"/>
      <c r="B101" s="101" t="s">
        <v>153</v>
      </c>
      <c r="C101" s="152" t="s">
        <v>170</v>
      </c>
      <c r="D101" s="159" t="s">
        <v>128</v>
      </c>
      <c r="E101" s="117" t="s">
        <v>143</v>
      </c>
      <c r="F101" s="302">
        <v>0</v>
      </c>
      <c r="G101" s="111">
        <f>F101*E101</f>
        <v>0</v>
      </c>
      <c r="H101" s="287"/>
    </row>
    <row r="102" spans="1:8" s="288" customFormat="1" x14ac:dyDescent="0.2">
      <c r="A102" s="285"/>
      <c r="B102" s="101"/>
      <c r="C102" s="226"/>
      <c r="D102" s="159"/>
      <c r="E102" s="225"/>
      <c r="F102" s="111">
        <v>0</v>
      </c>
      <c r="G102" s="221"/>
      <c r="H102" s="287"/>
    </row>
    <row r="103" spans="1:8" s="288" customFormat="1" ht="38.25" x14ac:dyDescent="0.2">
      <c r="A103" s="285"/>
      <c r="B103" s="101" t="s">
        <v>154</v>
      </c>
      <c r="C103" s="116" t="s">
        <v>172</v>
      </c>
      <c r="D103" s="159" t="s">
        <v>130</v>
      </c>
      <c r="E103" s="113">
        <v>60</v>
      </c>
      <c r="F103" s="302">
        <v>0</v>
      </c>
      <c r="G103" s="111">
        <f>F103*E103</f>
        <v>0</v>
      </c>
      <c r="H103" s="287"/>
    </row>
    <row r="104" spans="1:8" s="288" customFormat="1" x14ac:dyDescent="0.2">
      <c r="A104" s="285"/>
      <c r="B104" s="101"/>
      <c r="C104" s="116"/>
      <c r="D104" s="159"/>
      <c r="E104" s="113"/>
      <c r="F104" s="111">
        <v>0</v>
      </c>
      <c r="G104" s="111"/>
      <c r="H104" s="287"/>
    </row>
    <row r="105" spans="1:8" s="88" customFormat="1" ht="25.5" x14ac:dyDescent="0.2">
      <c r="A105" s="126"/>
      <c r="B105" s="101" t="s">
        <v>155</v>
      </c>
      <c r="C105" s="100" t="s">
        <v>236</v>
      </c>
      <c r="D105" s="159" t="s">
        <v>129</v>
      </c>
      <c r="E105" s="149">
        <v>60</v>
      </c>
      <c r="F105" s="302">
        <v>0</v>
      </c>
      <c r="G105" s="149">
        <f>PRODUCT(D105:F105)</f>
        <v>0</v>
      </c>
      <c r="H105" s="209"/>
    </row>
    <row r="106" spans="1:8" s="81" customFormat="1" x14ac:dyDescent="0.2">
      <c r="A106" s="126"/>
      <c r="B106" s="101"/>
      <c r="C106" s="182"/>
      <c r="D106" s="105"/>
      <c r="E106" s="118"/>
      <c r="F106" s="107">
        <v>0</v>
      </c>
      <c r="G106" s="107"/>
      <c r="H106" s="147"/>
    </row>
    <row r="107" spans="1:8" s="80" customFormat="1" x14ac:dyDescent="0.2">
      <c r="A107" s="126"/>
      <c r="B107" s="249" t="s">
        <v>21</v>
      </c>
      <c r="C107" s="254"/>
      <c r="D107" s="251"/>
      <c r="E107" s="253"/>
      <c r="F107" s="253">
        <v>0</v>
      </c>
      <c r="G107" s="256">
        <f>SUM(G81:G105)</f>
        <v>0</v>
      </c>
      <c r="H107" s="135"/>
    </row>
    <row r="108" spans="1:8" s="80" customFormat="1" x14ac:dyDescent="0.2">
      <c r="A108" s="126"/>
      <c r="B108" s="108"/>
      <c r="C108" s="203"/>
      <c r="D108" s="105"/>
      <c r="E108" s="107"/>
      <c r="F108" s="107"/>
      <c r="G108" s="204"/>
      <c r="H108" s="135"/>
    </row>
    <row r="109" spans="1:8" s="80" customFormat="1" x14ac:dyDescent="0.2">
      <c r="A109" s="126"/>
      <c r="B109" s="249" t="s">
        <v>237</v>
      </c>
      <c r="C109" s="249"/>
      <c r="D109" s="251" t="s">
        <v>128</v>
      </c>
      <c r="E109" s="253">
        <v>1</v>
      </c>
      <c r="F109" s="300">
        <v>0</v>
      </c>
      <c r="G109" s="258">
        <f>PRODUCT(D109:F109)</f>
        <v>0</v>
      </c>
      <c r="H109" s="135"/>
    </row>
    <row r="110" spans="1:8" s="80" customFormat="1" x14ac:dyDescent="0.2">
      <c r="A110" s="126"/>
      <c r="B110" s="108"/>
      <c r="C110" s="108"/>
      <c r="D110" s="105"/>
      <c r="E110" s="107"/>
      <c r="F110" s="107"/>
      <c r="G110" s="185"/>
      <c r="H110" s="135"/>
    </row>
    <row r="111" spans="1:8" s="80" customFormat="1" x14ac:dyDescent="0.2">
      <c r="A111" s="126"/>
      <c r="B111" s="259" t="s">
        <v>173</v>
      </c>
      <c r="C111" s="260" t="s">
        <v>231</v>
      </c>
      <c r="D111" s="261"/>
      <c r="E111" s="262"/>
      <c r="F111" s="263">
        <v>0</v>
      </c>
      <c r="G111" s="263"/>
      <c r="H111" s="135"/>
    </row>
    <row r="112" spans="1:8" s="80" customFormat="1" x14ac:dyDescent="0.2">
      <c r="A112" s="126"/>
      <c r="B112" s="108"/>
      <c r="C112" s="108"/>
      <c r="D112" s="105"/>
      <c r="E112" s="107"/>
      <c r="F112" s="107"/>
      <c r="G112" s="185"/>
      <c r="H112" s="135"/>
    </row>
    <row r="113" spans="1:8" s="80" customFormat="1" x14ac:dyDescent="0.2">
      <c r="A113" s="126"/>
      <c r="B113" s="199" t="s">
        <v>147</v>
      </c>
      <c r="C113" s="102" t="s">
        <v>232</v>
      </c>
      <c r="D113" s="159" t="s">
        <v>128</v>
      </c>
      <c r="E113" s="104">
        <v>2</v>
      </c>
      <c r="F113" s="303">
        <v>0</v>
      </c>
      <c r="G113" s="149">
        <f>PRODUCT(D113:F113)</f>
        <v>0</v>
      </c>
      <c r="H113" s="135"/>
    </row>
    <row r="114" spans="1:8" s="80" customFormat="1" x14ac:dyDescent="0.2">
      <c r="A114" s="126"/>
      <c r="B114" s="108"/>
      <c r="C114" s="108"/>
      <c r="D114" s="105"/>
      <c r="E114" s="107"/>
      <c r="F114" s="107"/>
      <c r="G114" s="185"/>
      <c r="H114" s="135"/>
    </row>
    <row r="115" spans="1:8" s="80" customFormat="1" ht="25.5" x14ac:dyDescent="0.2">
      <c r="A115" s="126"/>
      <c r="B115" s="199" t="s">
        <v>148</v>
      </c>
      <c r="C115" s="102" t="s">
        <v>210</v>
      </c>
      <c r="D115" s="159"/>
      <c r="E115" s="104"/>
      <c r="F115" s="103">
        <v>0</v>
      </c>
      <c r="G115" s="103"/>
      <c r="H115" s="135"/>
    </row>
    <row r="116" spans="1:8" s="80" customFormat="1" x14ac:dyDescent="0.2">
      <c r="A116" s="126"/>
      <c r="B116" s="199"/>
      <c r="C116" s="102" t="s">
        <v>234</v>
      </c>
      <c r="D116" s="159" t="s">
        <v>130</v>
      </c>
      <c r="E116" s="104">
        <v>4</v>
      </c>
      <c r="F116" s="301">
        <v>0</v>
      </c>
      <c r="G116" s="103">
        <f t="shared" ref="G116" si="2">PRODUCT(D116:F116)</f>
        <v>0</v>
      </c>
      <c r="H116" s="135"/>
    </row>
    <row r="117" spans="1:8" s="80" customFormat="1" x14ac:dyDescent="0.2">
      <c r="A117" s="126"/>
      <c r="B117" s="108"/>
      <c r="C117" s="108"/>
      <c r="D117" s="105"/>
      <c r="E117" s="107"/>
      <c r="F117" s="107"/>
      <c r="G117" s="185"/>
      <c r="H117" s="135"/>
    </row>
    <row r="118" spans="1:8" s="80" customFormat="1" x14ac:dyDescent="0.2">
      <c r="A118" s="126"/>
      <c r="B118" s="199" t="s">
        <v>149</v>
      </c>
      <c r="C118" s="102" t="s">
        <v>235</v>
      </c>
      <c r="D118" s="159" t="s">
        <v>128</v>
      </c>
      <c r="E118" s="104">
        <v>8</v>
      </c>
      <c r="F118" s="303">
        <v>0</v>
      </c>
      <c r="G118" s="149">
        <f>PRODUCT(D118:F118)</f>
        <v>0</v>
      </c>
      <c r="H118" s="135"/>
    </row>
    <row r="119" spans="1:8" s="80" customFormat="1" x14ac:dyDescent="0.2">
      <c r="A119" s="126"/>
      <c r="B119" s="108"/>
      <c r="C119" s="108"/>
      <c r="D119" s="105"/>
      <c r="E119" s="107"/>
      <c r="F119" s="107"/>
      <c r="G119" s="185"/>
      <c r="H119" s="135"/>
    </row>
    <row r="120" spans="1:8" s="80" customFormat="1" x14ac:dyDescent="0.2">
      <c r="A120" s="126"/>
      <c r="B120" s="199" t="s">
        <v>165</v>
      </c>
      <c r="C120" s="100" t="s">
        <v>142</v>
      </c>
      <c r="D120" s="105" t="s">
        <v>129</v>
      </c>
      <c r="E120" s="118">
        <v>8</v>
      </c>
      <c r="F120" s="301">
        <v>0</v>
      </c>
      <c r="G120" s="103">
        <f>PRODUCT(D120:F120)</f>
        <v>0</v>
      </c>
      <c r="H120" s="135"/>
    </row>
    <row r="121" spans="1:8" s="80" customFormat="1" x14ac:dyDescent="0.2">
      <c r="A121" s="126"/>
      <c r="B121" s="199"/>
      <c r="C121" s="100"/>
      <c r="D121" s="105"/>
      <c r="E121" s="118"/>
      <c r="F121" s="103"/>
      <c r="G121" s="103"/>
      <c r="H121" s="135"/>
    </row>
    <row r="122" spans="1:8" s="80" customFormat="1" x14ac:dyDescent="0.2">
      <c r="A122" s="126"/>
      <c r="B122" s="249" t="s">
        <v>21</v>
      </c>
      <c r="C122" s="254"/>
      <c r="D122" s="251"/>
      <c r="E122" s="253"/>
      <c r="F122" s="253">
        <v>0</v>
      </c>
      <c r="G122" s="256">
        <f>SUM(G112:G120)</f>
        <v>0</v>
      </c>
      <c r="H122" s="135"/>
    </row>
    <row r="123" spans="1:8" s="80" customFormat="1" x14ac:dyDescent="0.2">
      <c r="A123" s="126"/>
      <c r="B123" s="199"/>
      <c r="C123" s="108"/>
      <c r="D123" s="105"/>
      <c r="E123" s="107"/>
      <c r="F123" s="107"/>
      <c r="G123" s="185"/>
      <c r="H123" s="135"/>
    </row>
    <row r="124" spans="1:8" s="80" customFormat="1" x14ac:dyDescent="0.2">
      <c r="A124" s="126"/>
      <c r="B124" s="249" t="s">
        <v>238</v>
      </c>
      <c r="C124" s="249"/>
      <c r="D124" s="251" t="s">
        <v>128</v>
      </c>
      <c r="E124" s="253">
        <v>1</v>
      </c>
      <c r="F124" s="300">
        <v>0</v>
      </c>
      <c r="G124" s="258">
        <f>PRODUCT(D124:F124)</f>
        <v>0</v>
      </c>
      <c r="H124" s="135"/>
    </row>
    <row r="125" spans="1:8" s="80" customFormat="1" x14ac:dyDescent="0.2">
      <c r="A125" s="126"/>
      <c r="B125" s="199"/>
      <c r="C125" s="108"/>
      <c r="D125" s="105"/>
      <c r="E125" s="107"/>
      <c r="F125" s="107">
        <v>0</v>
      </c>
      <c r="G125" s="185"/>
      <c r="H125" s="135"/>
    </row>
    <row r="126" spans="1:8" s="80" customFormat="1" x14ac:dyDescent="0.2">
      <c r="A126" s="126"/>
      <c r="B126" s="259" t="s">
        <v>174</v>
      </c>
      <c r="C126" s="260" t="s">
        <v>192</v>
      </c>
      <c r="D126" s="261"/>
      <c r="E126" s="262"/>
      <c r="F126" s="263">
        <v>0</v>
      </c>
      <c r="G126" s="263"/>
      <c r="H126" s="135"/>
    </row>
    <row r="127" spans="1:8" s="80" customFormat="1" x14ac:dyDescent="0.2">
      <c r="A127" s="126"/>
      <c r="B127" s="128"/>
      <c r="C127" s="91" t="s">
        <v>144</v>
      </c>
      <c r="D127" s="120"/>
      <c r="E127" s="121"/>
      <c r="F127" s="122">
        <v>0</v>
      </c>
      <c r="G127" s="122"/>
      <c r="H127" s="135"/>
    </row>
    <row r="128" spans="1:8" s="80" customFormat="1" x14ac:dyDescent="0.2">
      <c r="A128" s="126"/>
      <c r="B128" s="101"/>
      <c r="C128" s="102"/>
      <c r="D128" s="126"/>
      <c r="E128" s="126"/>
      <c r="F128" s="126"/>
      <c r="G128" s="126"/>
      <c r="H128" s="135"/>
    </row>
    <row r="129" spans="1:8" s="80" customFormat="1" x14ac:dyDescent="0.2">
      <c r="A129" s="126"/>
      <c r="B129" s="101" t="s">
        <v>186</v>
      </c>
      <c r="C129" s="102" t="s">
        <v>239</v>
      </c>
      <c r="D129" s="200" t="s">
        <v>128</v>
      </c>
      <c r="E129" s="294">
        <v>16</v>
      </c>
      <c r="F129" s="304">
        <v>0</v>
      </c>
      <c r="G129" s="201">
        <f>PRODUCT(E129:F129)</f>
        <v>0</v>
      </c>
      <c r="H129" s="135"/>
    </row>
    <row r="130" spans="1:8" s="80" customFormat="1" x14ac:dyDescent="0.2">
      <c r="A130" s="126"/>
      <c r="B130" s="101"/>
      <c r="C130" s="102"/>
      <c r="D130" s="219"/>
      <c r="E130" s="220"/>
      <c r="F130" s="221"/>
      <c r="G130" s="221"/>
      <c r="H130" s="135"/>
    </row>
    <row r="131" spans="1:8" s="80" customFormat="1" ht="25.5" x14ac:dyDescent="0.2">
      <c r="A131" s="126"/>
      <c r="B131" s="101" t="s">
        <v>187</v>
      </c>
      <c r="C131" s="102" t="s">
        <v>240</v>
      </c>
      <c r="D131" s="114"/>
      <c r="E131" s="110"/>
      <c r="F131" s="111"/>
      <c r="G131" s="111"/>
      <c r="H131" s="135"/>
    </row>
    <row r="132" spans="1:8" s="80" customFormat="1" x14ac:dyDescent="0.2">
      <c r="A132" s="126"/>
      <c r="B132" s="101"/>
      <c r="C132" s="102" t="s">
        <v>241</v>
      </c>
      <c r="D132" s="159" t="s">
        <v>130</v>
      </c>
      <c r="E132" s="104">
        <v>68</v>
      </c>
      <c r="F132" s="303">
        <v>0</v>
      </c>
      <c r="G132" s="103">
        <f>PRODUCT(D132:F132)</f>
        <v>0</v>
      </c>
      <c r="H132" s="135"/>
    </row>
    <row r="133" spans="1:8" s="80" customFormat="1" x14ac:dyDescent="0.2">
      <c r="A133" s="126"/>
      <c r="B133" s="101"/>
      <c r="C133" s="102" t="s">
        <v>242</v>
      </c>
      <c r="D133" s="159" t="s">
        <v>130</v>
      </c>
      <c r="E133" s="104">
        <v>6</v>
      </c>
      <c r="F133" s="303">
        <v>0</v>
      </c>
      <c r="G133" s="103">
        <f>PRODUCT(D133:F133)</f>
        <v>0</v>
      </c>
      <c r="H133" s="135"/>
    </row>
    <row r="134" spans="1:8" s="80" customFormat="1" x14ac:dyDescent="0.2">
      <c r="A134" s="126"/>
      <c r="B134" s="91"/>
      <c r="C134" s="102"/>
      <c r="D134" s="163"/>
      <c r="E134" s="104"/>
      <c r="F134" s="164"/>
      <c r="G134" s="103"/>
      <c r="H134" s="135"/>
    </row>
    <row r="135" spans="1:8" s="80" customFormat="1" x14ac:dyDescent="0.2">
      <c r="A135" s="126"/>
      <c r="B135" s="249" t="s">
        <v>0</v>
      </c>
      <c r="C135" s="254"/>
      <c r="D135" s="251"/>
      <c r="E135" s="253"/>
      <c r="F135" s="253">
        <v>0</v>
      </c>
      <c r="G135" s="256">
        <f>SUM(G127:G133)</f>
        <v>0</v>
      </c>
      <c r="H135" s="135"/>
    </row>
    <row r="136" spans="1:8" s="80" customFormat="1" x14ac:dyDescent="0.2">
      <c r="A136" s="126"/>
      <c r="B136" s="108"/>
      <c r="C136" s="203"/>
      <c r="D136" s="105"/>
      <c r="E136" s="107"/>
      <c r="F136" s="107">
        <v>0</v>
      </c>
      <c r="G136" s="204"/>
      <c r="H136" s="135"/>
    </row>
    <row r="137" spans="1:8" s="144" customFormat="1" x14ac:dyDescent="0.2">
      <c r="A137" s="126"/>
      <c r="B137" s="259" t="s">
        <v>71</v>
      </c>
      <c r="C137" s="260" t="s">
        <v>124</v>
      </c>
      <c r="D137" s="261"/>
      <c r="E137" s="262"/>
      <c r="F137" s="263">
        <v>0</v>
      </c>
      <c r="G137" s="263"/>
      <c r="H137" s="208"/>
    </row>
    <row r="138" spans="1:8" s="144" customFormat="1" x14ac:dyDescent="0.2">
      <c r="A138" s="126"/>
      <c r="B138" s="91"/>
      <c r="C138" s="96"/>
      <c r="D138" s="120"/>
      <c r="E138" s="121"/>
      <c r="F138" s="122">
        <v>0</v>
      </c>
      <c r="G138" s="122"/>
      <c r="H138" s="208"/>
    </row>
    <row r="139" spans="1:8" s="144" customFormat="1" ht="38.25" x14ac:dyDescent="0.2">
      <c r="A139" s="126"/>
      <c r="B139" s="91"/>
      <c r="C139" s="186" t="s">
        <v>230</v>
      </c>
      <c r="D139" s="104"/>
      <c r="E139" s="104"/>
      <c r="F139" s="103">
        <v>0</v>
      </c>
      <c r="G139" s="103"/>
      <c r="H139" s="208"/>
    </row>
    <row r="140" spans="1:8" s="80" customFormat="1" x14ac:dyDescent="0.2">
      <c r="A140" s="126"/>
      <c r="B140" s="91"/>
      <c r="C140" s="186" t="s">
        <v>179</v>
      </c>
      <c r="D140" s="159" t="s">
        <v>125</v>
      </c>
      <c r="E140" s="104">
        <v>6</v>
      </c>
      <c r="F140" s="301">
        <v>0</v>
      </c>
      <c r="G140" s="103">
        <f>PRODUCT(D140:F140)</f>
        <v>0</v>
      </c>
      <c r="H140" s="135"/>
    </row>
    <row r="141" spans="1:8" s="144" customFormat="1" x14ac:dyDescent="0.2">
      <c r="A141" s="126"/>
      <c r="B141" s="123"/>
      <c r="C141" s="124"/>
      <c r="D141" s="159"/>
      <c r="E141" s="150"/>
      <c r="F141" s="103"/>
      <c r="G141" s="125"/>
      <c r="H141" s="208"/>
    </row>
    <row r="142" spans="1:8" s="80" customFormat="1" x14ac:dyDescent="0.2">
      <c r="A142" s="126"/>
      <c r="B142" s="249" t="s">
        <v>124</v>
      </c>
      <c r="C142" s="264"/>
      <c r="D142" s="265"/>
      <c r="E142" s="252"/>
      <c r="F142" s="253"/>
      <c r="G142" s="266">
        <f>SUM(G140:G141)</f>
        <v>0</v>
      </c>
      <c r="H142" s="135"/>
    </row>
    <row r="143" spans="1:8" s="80" customFormat="1" x14ac:dyDescent="0.2">
      <c r="A143" s="126"/>
      <c r="B143" s="108"/>
      <c r="C143" s="148"/>
      <c r="D143" s="104"/>
      <c r="E143" s="150"/>
      <c r="F143" s="103"/>
      <c r="G143" s="149"/>
      <c r="H143" s="135"/>
    </row>
    <row r="144" spans="1:8" s="145" customFormat="1" x14ac:dyDescent="0.2">
      <c r="A144" s="126"/>
      <c r="B144" s="267" t="s">
        <v>191</v>
      </c>
      <c r="C144" s="267" t="s">
        <v>74</v>
      </c>
      <c r="D144" s="261"/>
      <c r="E144" s="268"/>
      <c r="F144" s="263"/>
      <c r="G144" s="263"/>
      <c r="H144" s="211"/>
    </row>
    <row r="145" spans="1:8" s="79" customFormat="1" x14ac:dyDescent="0.2">
      <c r="A145" s="126"/>
      <c r="B145" s="91"/>
      <c r="C145" s="96"/>
      <c r="D145" s="120"/>
      <c r="E145" s="187"/>
      <c r="F145" s="122"/>
      <c r="G145" s="122"/>
      <c r="H145" s="193"/>
    </row>
    <row r="146" spans="1:8" s="89" customFormat="1" x14ac:dyDescent="0.2">
      <c r="A146" s="126"/>
      <c r="B146" s="91" t="s">
        <v>248</v>
      </c>
      <c r="C146" s="92" t="s">
        <v>75</v>
      </c>
      <c r="D146" s="120"/>
      <c r="E146" s="187"/>
      <c r="F146" s="122"/>
      <c r="G146" s="122"/>
      <c r="H146" s="210"/>
    </row>
    <row r="147" spans="1:8" s="89" customFormat="1" ht="63.75" x14ac:dyDescent="0.2">
      <c r="A147" s="126"/>
      <c r="B147" s="91"/>
      <c r="C147" s="94" t="s">
        <v>243</v>
      </c>
      <c r="D147" s="120" t="s">
        <v>76</v>
      </c>
      <c r="E147" s="121">
        <v>16</v>
      </c>
      <c r="F147" s="305">
        <v>0</v>
      </c>
      <c r="G147" s="111">
        <f>E147*F147</f>
        <v>0</v>
      </c>
      <c r="H147" s="210"/>
    </row>
    <row r="148" spans="1:8" s="89" customFormat="1" x14ac:dyDescent="0.2">
      <c r="A148" s="126"/>
      <c r="B148" s="91"/>
      <c r="C148" s="94"/>
      <c r="D148" s="120"/>
      <c r="E148" s="121"/>
      <c r="F148" s="122"/>
      <c r="G148" s="122"/>
      <c r="H148" s="210"/>
    </row>
    <row r="149" spans="1:8" s="89" customFormat="1" x14ac:dyDescent="0.2">
      <c r="A149" s="126"/>
      <c r="B149" s="91"/>
      <c r="C149" s="93" t="s">
        <v>77</v>
      </c>
      <c r="D149" s="120"/>
      <c r="E149" s="121"/>
      <c r="F149" s="122"/>
      <c r="G149" s="122"/>
      <c r="H149" s="210"/>
    </row>
    <row r="150" spans="1:8" s="79" customFormat="1" x14ac:dyDescent="0.2">
      <c r="A150" s="126"/>
      <c r="B150" s="91"/>
      <c r="C150" s="93" t="s">
        <v>78</v>
      </c>
      <c r="D150" s="120"/>
      <c r="E150" s="121"/>
      <c r="F150" s="122"/>
      <c r="G150" s="122"/>
      <c r="H150" s="193"/>
    </row>
    <row r="151" spans="1:8" s="79" customFormat="1" ht="25.5" x14ac:dyDescent="0.2">
      <c r="A151" s="126"/>
      <c r="B151" s="91"/>
      <c r="C151" s="94" t="s">
        <v>79</v>
      </c>
      <c r="D151" s="120"/>
      <c r="E151" s="121"/>
      <c r="F151" s="122"/>
      <c r="G151" s="122"/>
      <c r="H151" s="193"/>
    </row>
    <row r="152" spans="1:8" s="79" customFormat="1" ht="38.25" x14ac:dyDescent="0.2">
      <c r="A152" s="126"/>
      <c r="B152" s="91"/>
      <c r="C152" s="94" t="s">
        <v>80</v>
      </c>
      <c r="D152" s="120"/>
      <c r="E152" s="121"/>
      <c r="F152" s="122"/>
      <c r="G152" s="122"/>
      <c r="H152" s="193"/>
    </row>
    <row r="153" spans="1:8" s="79" customFormat="1" ht="25.5" x14ac:dyDescent="0.2">
      <c r="A153" s="126"/>
      <c r="B153" s="91"/>
      <c r="C153" s="94" t="s">
        <v>81</v>
      </c>
      <c r="D153" s="120"/>
      <c r="E153" s="121"/>
      <c r="F153" s="122"/>
      <c r="G153" s="122"/>
      <c r="H153" s="193"/>
    </row>
    <row r="154" spans="1:8" s="79" customFormat="1" ht="38.25" x14ac:dyDescent="0.2">
      <c r="A154" s="126"/>
      <c r="B154" s="91"/>
      <c r="C154" s="94" t="s">
        <v>80</v>
      </c>
      <c r="D154" s="120"/>
      <c r="E154" s="121"/>
      <c r="F154" s="122"/>
      <c r="G154" s="122"/>
      <c r="H154" s="193"/>
    </row>
    <row r="155" spans="1:8" s="79" customFormat="1" x14ac:dyDescent="0.2">
      <c r="A155" s="126"/>
      <c r="B155" s="91"/>
      <c r="C155" s="94" t="s">
        <v>123</v>
      </c>
      <c r="D155" s="120"/>
      <c r="E155" s="121"/>
      <c r="F155" s="122"/>
      <c r="G155" s="122"/>
      <c r="H155" s="193"/>
    </row>
    <row r="156" spans="1:8" s="79" customFormat="1" ht="25.5" x14ac:dyDescent="0.2">
      <c r="A156" s="126"/>
      <c r="B156" s="91"/>
      <c r="C156" s="94" t="s">
        <v>82</v>
      </c>
      <c r="D156" s="120"/>
      <c r="E156" s="121"/>
      <c r="F156" s="122"/>
      <c r="G156" s="122"/>
      <c r="H156" s="193"/>
    </row>
    <row r="157" spans="1:8" s="79" customFormat="1" x14ac:dyDescent="0.2">
      <c r="A157" s="126"/>
      <c r="B157" s="91"/>
      <c r="C157" s="93" t="s">
        <v>83</v>
      </c>
      <c r="D157" s="120"/>
      <c r="E157" s="121"/>
      <c r="F157" s="122"/>
      <c r="G157" s="122"/>
      <c r="H157" s="193"/>
    </row>
    <row r="158" spans="1:8" s="79" customFormat="1" ht="25.5" x14ac:dyDescent="0.2">
      <c r="A158" s="126"/>
      <c r="B158" s="91"/>
      <c r="C158" s="94" t="s">
        <v>84</v>
      </c>
      <c r="D158" s="120"/>
      <c r="E158" s="121"/>
      <c r="F158" s="122"/>
      <c r="G158" s="122"/>
      <c r="H158" s="193"/>
    </row>
    <row r="159" spans="1:8" s="79" customFormat="1" x14ac:dyDescent="0.2">
      <c r="A159" s="126"/>
      <c r="B159" s="91"/>
      <c r="C159" s="94" t="s">
        <v>85</v>
      </c>
      <c r="D159" s="120"/>
      <c r="E159" s="121"/>
      <c r="F159" s="122"/>
      <c r="G159" s="122"/>
      <c r="H159" s="193"/>
    </row>
    <row r="160" spans="1:8" s="79" customFormat="1" ht="25.5" x14ac:dyDescent="0.2">
      <c r="A160" s="126"/>
      <c r="B160" s="91"/>
      <c r="C160" s="94" t="s">
        <v>86</v>
      </c>
      <c r="D160" s="120"/>
      <c r="E160" s="121"/>
      <c r="F160" s="122"/>
      <c r="G160" s="122"/>
      <c r="H160" s="193"/>
    </row>
    <row r="161" spans="1:8" s="79" customFormat="1" ht="25.5" x14ac:dyDescent="0.2">
      <c r="A161" s="126"/>
      <c r="B161" s="91"/>
      <c r="C161" s="94" t="s">
        <v>87</v>
      </c>
      <c r="D161" s="120"/>
      <c r="E161" s="121"/>
      <c r="F161" s="122"/>
      <c r="G161" s="122"/>
      <c r="H161" s="193"/>
    </row>
    <row r="162" spans="1:8" s="79" customFormat="1" x14ac:dyDescent="0.2">
      <c r="A162" s="126"/>
      <c r="B162" s="91"/>
      <c r="C162" s="94" t="s">
        <v>88</v>
      </c>
      <c r="D162" s="120"/>
      <c r="E162" s="121"/>
      <c r="F162" s="122"/>
      <c r="G162" s="122"/>
      <c r="H162" s="193"/>
    </row>
    <row r="163" spans="1:8" s="79" customFormat="1" ht="25.5" x14ac:dyDescent="0.2">
      <c r="A163" s="126"/>
      <c r="B163" s="91"/>
      <c r="C163" s="94" t="s">
        <v>89</v>
      </c>
      <c r="D163" s="120"/>
      <c r="E163" s="121"/>
      <c r="F163" s="122"/>
      <c r="G163" s="122"/>
      <c r="H163" s="193"/>
    </row>
    <row r="164" spans="1:8" s="79" customFormat="1" ht="25.5" x14ac:dyDescent="0.2">
      <c r="A164" s="126"/>
      <c r="B164" s="91"/>
      <c r="C164" s="94" t="s">
        <v>90</v>
      </c>
      <c r="D164" s="120"/>
      <c r="E164" s="121"/>
      <c r="F164" s="122"/>
      <c r="G164" s="122"/>
      <c r="H164" s="193"/>
    </row>
    <row r="165" spans="1:8" s="79" customFormat="1" x14ac:dyDescent="0.2">
      <c r="A165" s="126"/>
      <c r="B165" s="91"/>
      <c r="C165" s="94" t="s">
        <v>91</v>
      </c>
      <c r="D165" s="120"/>
      <c r="E165" s="121"/>
      <c r="F165" s="122"/>
      <c r="G165" s="122"/>
      <c r="H165" s="193"/>
    </row>
    <row r="166" spans="1:8" s="79" customFormat="1" ht="25.5" x14ac:dyDescent="0.2">
      <c r="A166" s="126"/>
      <c r="B166" s="91"/>
      <c r="C166" s="94" t="s">
        <v>92</v>
      </c>
      <c r="D166" s="120"/>
      <c r="E166" s="121"/>
      <c r="F166" s="122"/>
      <c r="G166" s="122"/>
      <c r="H166" s="193"/>
    </row>
    <row r="167" spans="1:8" s="79" customFormat="1" ht="25.5" x14ac:dyDescent="0.2">
      <c r="A167" s="126"/>
      <c r="B167" s="91"/>
      <c r="C167" s="94" t="s">
        <v>93</v>
      </c>
      <c r="D167" s="120"/>
      <c r="E167" s="121"/>
      <c r="F167" s="122"/>
      <c r="G167" s="122"/>
      <c r="H167" s="193"/>
    </row>
    <row r="168" spans="1:8" s="79" customFormat="1" x14ac:dyDescent="0.2">
      <c r="A168" s="126"/>
      <c r="B168" s="91"/>
      <c r="C168" s="94" t="s">
        <v>94</v>
      </c>
      <c r="D168" s="120"/>
      <c r="E168" s="121"/>
      <c r="F168" s="122"/>
      <c r="G168" s="122"/>
      <c r="H168" s="193"/>
    </row>
    <row r="169" spans="1:8" s="79" customFormat="1" ht="25.5" x14ac:dyDescent="0.2">
      <c r="A169" s="126"/>
      <c r="B169" s="91"/>
      <c r="C169" s="94" t="s">
        <v>95</v>
      </c>
      <c r="D169" s="120"/>
      <c r="E169" s="121"/>
      <c r="F169" s="122"/>
      <c r="G169" s="122"/>
      <c r="H169" s="193"/>
    </row>
    <row r="170" spans="1:8" s="79" customFormat="1" ht="25.5" x14ac:dyDescent="0.2">
      <c r="A170" s="126"/>
      <c r="B170" s="91"/>
      <c r="C170" s="94" t="s">
        <v>96</v>
      </c>
      <c r="D170" s="120"/>
      <c r="E170" s="121"/>
      <c r="F170" s="122"/>
      <c r="G170" s="122"/>
      <c r="H170" s="193"/>
    </row>
    <row r="171" spans="1:8" s="79" customFormat="1" x14ac:dyDescent="0.2">
      <c r="A171" s="126"/>
      <c r="B171" s="91"/>
      <c r="C171" s="94" t="s">
        <v>97</v>
      </c>
      <c r="D171" s="120"/>
      <c r="E171" s="121"/>
      <c r="F171" s="122"/>
      <c r="G171" s="122"/>
      <c r="H171" s="193"/>
    </row>
    <row r="172" spans="1:8" s="79" customFormat="1" x14ac:dyDescent="0.2">
      <c r="A172" s="126"/>
      <c r="B172" s="91"/>
      <c r="C172" s="94" t="s">
        <v>98</v>
      </c>
      <c r="D172" s="120"/>
      <c r="E172" s="121"/>
      <c r="F172" s="122"/>
      <c r="G172" s="122"/>
      <c r="H172" s="193"/>
    </row>
    <row r="173" spans="1:8" s="79" customFormat="1" x14ac:dyDescent="0.2">
      <c r="A173" s="126"/>
      <c r="B173" s="91"/>
      <c r="C173" s="94" t="s">
        <v>99</v>
      </c>
      <c r="D173" s="120"/>
      <c r="E173" s="121"/>
      <c r="F173" s="122"/>
      <c r="G173" s="122"/>
      <c r="H173" s="193"/>
    </row>
    <row r="174" spans="1:8" s="79" customFormat="1" x14ac:dyDescent="0.2">
      <c r="A174" s="126"/>
      <c r="B174" s="91"/>
      <c r="C174" s="94" t="s">
        <v>100</v>
      </c>
      <c r="D174" s="120"/>
      <c r="E174" s="121"/>
      <c r="F174" s="122"/>
      <c r="G174" s="122"/>
      <c r="H174" s="193"/>
    </row>
    <row r="175" spans="1:8" s="79" customFormat="1" x14ac:dyDescent="0.2">
      <c r="A175" s="126"/>
      <c r="B175" s="91"/>
      <c r="C175" s="94" t="s">
        <v>101</v>
      </c>
      <c r="D175" s="120"/>
      <c r="E175" s="121"/>
      <c r="F175" s="122"/>
      <c r="G175" s="122"/>
      <c r="H175" s="193"/>
    </row>
    <row r="176" spans="1:8" s="79" customFormat="1" ht="25.5" x14ac:dyDescent="0.2">
      <c r="A176" s="126"/>
      <c r="B176" s="91"/>
      <c r="C176" s="94" t="s">
        <v>102</v>
      </c>
      <c r="D176" s="120"/>
      <c r="E176" s="121"/>
      <c r="F176" s="122"/>
      <c r="G176" s="122"/>
      <c r="H176" s="193"/>
    </row>
    <row r="177" spans="1:8" s="79" customFormat="1" x14ac:dyDescent="0.2">
      <c r="A177" s="126"/>
      <c r="B177" s="91"/>
      <c r="C177" s="94" t="s">
        <v>103</v>
      </c>
      <c r="D177" s="120"/>
      <c r="E177" s="121"/>
      <c r="F177" s="122"/>
      <c r="G177" s="122"/>
      <c r="H177" s="193"/>
    </row>
    <row r="178" spans="1:8" s="79" customFormat="1" x14ac:dyDescent="0.2">
      <c r="A178" s="126"/>
      <c r="B178" s="91"/>
      <c r="C178" s="94" t="s">
        <v>104</v>
      </c>
      <c r="D178" s="120"/>
      <c r="E178" s="121"/>
      <c r="F178" s="122"/>
      <c r="G178" s="122"/>
      <c r="H178" s="193"/>
    </row>
    <row r="179" spans="1:8" s="79" customFormat="1" x14ac:dyDescent="0.2">
      <c r="A179" s="126"/>
      <c r="B179" s="91"/>
      <c r="C179" s="94" t="s">
        <v>105</v>
      </c>
      <c r="D179" s="120"/>
      <c r="E179" s="121"/>
      <c r="F179" s="122"/>
      <c r="G179" s="122"/>
      <c r="H179" s="193"/>
    </row>
    <row r="180" spans="1:8" s="79" customFormat="1" ht="25.5" x14ac:dyDescent="0.2">
      <c r="A180" s="126"/>
      <c r="B180" s="91"/>
      <c r="C180" s="94" t="s">
        <v>106</v>
      </c>
      <c r="D180" s="120"/>
      <c r="E180" s="121"/>
      <c r="F180" s="122"/>
      <c r="G180" s="122"/>
      <c r="H180" s="193"/>
    </row>
    <row r="181" spans="1:8" s="79" customFormat="1" x14ac:dyDescent="0.2">
      <c r="A181" s="126"/>
      <c r="B181" s="91"/>
      <c r="C181" s="93" t="s">
        <v>107</v>
      </c>
      <c r="D181" s="120"/>
      <c r="E181" s="121"/>
      <c r="F181" s="122"/>
      <c r="G181" s="122"/>
      <c r="H181" s="193"/>
    </row>
    <row r="182" spans="1:8" s="79" customFormat="1" x14ac:dyDescent="0.2">
      <c r="A182" s="126"/>
      <c r="B182" s="91"/>
      <c r="C182" s="94" t="s">
        <v>108</v>
      </c>
      <c r="D182" s="120"/>
      <c r="E182" s="121"/>
      <c r="F182" s="122"/>
      <c r="G182" s="122"/>
      <c r="H182" s="193"/>
    </row>
    <row r="183" spans="1:8" s="79" customFormat="1" ht="25.5" x14ac:dyDescent="0.2">
      <c r="A183" s="126"/>
      <c r="B183" s="91"/>
      <c r="C183" s="94" t="s">
        <v>109</v>
      </c>
      <c r="D183" s="120"/>
      <c r="E183" s="121"/>
      <c r="F183" s="122"/>
      <c r="G183" s="122"/>
      <c r="H183" s="193"/>
    </row>
    <row r="184" spans="1:8" s="79" customFormat="1" ht="25.5" x14ac:dyDescent="0.2">
      <c r="A184" s="126"/>
      <c r="B184" s="91"/>
      <c r="C184" s="94" t="s">
        <v>110</v>
      </c>
      <c r="D184" s="120"/>
      <c r="E184" s="121"/>
      <c r="F184" s="122"/>
      <c r="G184" s="122"/>
      <c r="H184" s="193"/>
    </row>
    <row r="185" spans="1:8" s="79" customFormat="1" x14ac:dyDescent="0.2">
      <c r="A185" s="126"/>
      <c r="B185" s="91"/>
      <c r="C185" s="94"/>
      <c r="D185" s="120"/>
      <c r="E185" s="121"/>
      <c r="F185" s="122"/>
      <c r="G185" s="122"/>
      <c r="H185" s="193"/>
    </row>
    <row r="186" spans="1:8" s="89" customFormat="1" x14ac:dyDescent="0.2">
      <c r="A186" s="126"/>
      <c r="B186" s="91" t="s">
        <v>249</v>
      </c>
      <c r="C186" s="93" t="s">
        <v>111</v>
      </c>
      <c r="D186" s="120"/>
      <c r="E186" s="121"/>
      <c r="F186" s="122"/>
      <c r="G186" s="122"/>
      <c r="H186" s="210"/>
    </row>
    <row r="187" spans="1:8" s="89" customFormat="1" ht="38.25" x14ac:dyDescent="0.2">
      <c r="A187" s="126"/>
      <c r="B187" s="91"/>
      <c r="C187" s="94" t="s">
        <v>244</v>
      </c>
      <c r="D187" s="120" t="s">
        <v>76</v>
      </c>
      <c r="E187" s="121">
        <v>16</v>
      </c>
      <c r="F187" s="305">
        <v>0</v>
      </c>
      <c r="G187" s="111">
        <f>E187*F187</f>
        <v>0</v>
      </c>
      <c r="H187" s="210"/>
    </row>
    <row r="188" spans="1:8" s="89" customFormat="1" x14ac:dyDescent="0.2">
      <c r="A188" s="126"/>
      <c r="B188" s="91"/>
      <c r="C188" s="93" t="s">
        <v>112</v>
      </c>
      <c r="D188" s="188"/>
      <c r="E188" s="189"/>
      <c r="F188" s="190"/>
      <c r="G188" s="190"/>
      <c r="H188" s="210"/>
    </row>
    <row r="189" spans="1:8" s="89" customFormat="1" ht="25.5" x14ac:dyDescent="0.2">
      <c r="A189" s="126"/>
      <c r="B189" s="91"/>
      <c r="C189" s="94" t="s">
        <v>113</v>
      </c>
      <c r="D189" s="120"/>
      <c r="E189" s="121"/>
      <c r="F189" s="122"/>
      <c r="G189" s="122"/>
      <c r="H189" s="210"/>
    </row>
    <row r="190" spans="1:8" s="89" customFormat="1" x14ac:dyDescent="0.2">
      <c r="A190" s="126"/>
      <c r="B190" s="91"/>
      <c r="C190" s="93" t="s">
        <v>114</v>
      </c>
      <c r="D190" s="120"/>
      <c r="E190" s="121"/>
      <c r="F190" s="122"/>
      <c r="G190" s="122"/>
      <c r="H190" s="210"/>
    </row>
    <row r="191" spans="1:8" s="89" customFormat="1" ht="25.5" x14ac:dyDescent="0.2">
      <c r="A191" s="126"/>
      <c r="B191" s="91"/>
      <c r="C191" s="94" t="s">
        <v>115</v>
      </c>
      <c r="D191" s="120"/>
      <c r="E191" s="121"/>
      <c r="F191" s="122"/>
      <c r="G191" s="122"/>
      <c r="H191" s="210"/>
    </row>
    <row r="192" spans="1:8" s="89" customFormat="1" ht="25.5" x14ac:dyDescent="0.2">
      <c r="A192" s="126"/>
      <c r="B192" s="91"/>
      <c r="C192" s="94" t="s">
        <v>116</v>
      </c>
      <c r="D192" s="120"/>
      <c r="E192" s="121"/>
      <c r="F192" s="122"/>
      <c r="G192" s="122"/>
      <c r="H192" s="210"/>
    </row>
    <row r="193" spans="1:8" s="79" customFormat="1" x14ac:dyDescent="0.2">
      <c r="A193" s="126"/>
      <c r="B193" s="91"/>
      <c r="C193" s="96"/>
      <c r="D193" s="120"/>
      <c r="E193" s="121"/>
      <c r="F193" s="122"/>
      <c r="G193" s="122"/>
      <c r="H193" s="193"/>
    </row>
    <row r="194" spans="1:8" s="89" customFormat="1" x14ac:dyDescent="0.2">
      <c r="A194" s="126"/>
      <c r="B194" s="191" t="s">
        <v>250</v>
      </c>
      <c r="C194" s="95" t="s">
        <v>117</v>
      </c>
      <c r="D194" s="120"/>
      <c r="E194" s="121"/>
      <c r="F194" s="122"/>
      <c r="G194" s="122"/>
      <c r="H194" s="210"/>
    </row>
    <row r="195" spans="1:8" s="89" customFormat="1" ht="25.5" x14ac:dyDescent="0.2">
      <c r="A195" s="126"/>
      <c r="B195" s="91"/>
      <c r="C195" s="96" t="s">
        <v>245</v>
      </c>
      <c r="D195" s="120" t="s">
        <v>76</v>
      </c>
      <c r="E195" s="121">
        <v>8</v>
      </c>
      <c r="F195" s="305">
        <v>0</v>
      </c>
      <c r="G195" s="111">
        <f>E195*F195</f>
        <v>0</v>
      </c>
      <c r="H195" s="210"/>
    </row>
    <row r="196" spans="1:8" s="89" customFormat="1" x14ac:dyDescent="0.2">
      <c r="A196" s="126"/>
      <c r="B196" s="91"/>
      <c r="C196" s="96" t="s">
        <v>118</v>
      </c>
      <c r="D196" s="120"/>
      <c r="E196" s="187"/>
      <c r="F196" s="122"/>
      <c r="G196" s="122"/>
      <c r="H196" s="210"/>
    </row>
    <row r="197" spans="1:8" s="89" customFormat="1" x14ac:dyDescent="0.2">
      <c r="A197" s="126"/>
      <c r="B197" s="91"/>
      <c r="C197" s="96" t="s">
        <v>119</v>
      </c>
      <c r="D197" s="120"/>
      <c r="E197" s="187"/>
      <c r="F197" s="122"/>
      <c r="G197" s="122"/>
      <c r="H197" s="210"/>
    </row>
    <row r="198" spans="1:8" s="89" customFormat="1" ht="25.5" x14ac:dyDescent="0.2">
      <c r="A198" s="126"/>
      <c r="B198" s="91"/>
      <c r="C198" s="96" t="s">
        <v>120</v>
      </c>
      <c r="D198" s="120"/>
      <c r="E198" s="187"/>
      <c r="F198" s="122"/>
      <c r="G198" s="122"/>
      <c r="H198" s="210"/>
    </row>
    <row r="199" spans="1:8" s="89" customFormat="1" x14ac:dyDescent="0.2">
      <c r="A199" s="126"/>
      <c r="B199" s="91"/>
      <c r="C199" s="96" t="s">
        <v>121</v>
      </c>
      <c r="D199" s="120"/>
      <c r="E199" s="187"/>
      <c r="F199" s="122"/>
      <c r="G199" s="122"/>
      <c r="H199" s="210"/>
    </row>
    <row r="200" spans="1:8" s="79" customFormat="1" x14ac:dyDescent="0.2">
      <c r="A200" s="126"/>
      <c r="B200" s="91"/>
      <c r="C200" s="96"/>
      <c r="D200" s="120"/>
      <c r="E200" s="187"/>
      <c r="F200" s="122"/>
      <c r="G200" s="122"/>
      <c r="H200" s="193"/>
    </row>
    <row r="201" spans="1:8" s="80" customFormat="1" x14ac:dyDescent="0.2">
      <c r="A201" s="126"/>
      <c r="B201" s="269" t="s">
        <v>122</v>
      </c>
      <c r="C201" s="254"/>
      <c r="D201" s="251"/>
      <c r="E201" s="253"/>
      <c r="F201" s="253"/>
      <c r="G201" s="256">
        <f>SUM(G146:G199)</f>
        <v>0</v>
      </c>
      <c r="H201" s="135"/>
    </row>
    <row r="202" spans="1:8" s="80" customFormat="1" x14ac:dyDescent="0.2">
      <c r="A202" s="126"/>
      <c r="B202" s="108"/>
      <c r="C202" s="148"/>
      <c r="D202" s="104"/>
      <c r="E202" s="150"/>
      <c r="F202" s="103"/>
      <c r="G202" s="149"/>
      <c r="H202" s="135"/>
    </row>
    <row r="203" spans="1:8" s="80" customFormat="1" x14ac:dyDescent="0.2">
      <c r="A203" s="129"/>
      <c r="B203" s="153"/>
      <c r="C203" s="154"/>
      <c r="D203" s="155"/>
      <c r="E203" s="156"/>
      <c r="F203" s="157"/>
      <c r="G203" s="158"/>
      <c r="H203" s="135"/>
    </row>
    <row r="204" spans="1:8" s="80" customFormat="1" x14ac:dyDescent="0.2">
      <c r="B204" s="146"/>
      <c r="C204" s="79"/>
      <c r="D204" s="79"/>
      <c r="E204" s="79"/>
      <c r="F204" s="79"/>
      <c r="G204" s="79"/>
      <c r="H204" s="135"/>
    </row>
    <row r="205" spans="1:8" s="80" customFormat="1" x14ac:dyDescent="0.2">
      <c r="B205" s="146"/>
      <c r="C205" s="270" t="s">
        <v>65</v>
      </c>
      <c r="D205" s="271"/>
      <c r="E205" s="272"/>
      <c r="F205" s="273"/>
      <c r="G205" s="274"/>
      <c r="H205" s="135"/>
    </row>
    <row r="206" spans="1:8" s="80" customFormat="1" x14ac:dyDescent="0.2">
      <c r="B206" s="97"/>
      <c r="C206" s="98" t="s">
        <v>51</v>
      </c>
      <c r="D206" s="194"/>
      <c r="E206" s="195"/>
      <c r="F206" s="135"/>
      <c r="G206" s="196">
        <f>SUM(G41,G75,G107,G122)</f>
        <v>0</v>
      </c>
      <c r="H206" s="135"/>
    </row>
    <row r="207" spans="1:8" s="80" customFormat="1" x14ac:dyDescent="0.2">
      <c r="B207" s="97"/>
      <c r="C207" s="98" t="s">
        <v>139</v>
      </c>
      <c r="D207" s="194"/>
      <c r="E207" s="195"/>
      <c r="F207" s="135"/>
      <c r="G207" s="196">
        <f>SUM(G45,G77,G109,G124)</f>
        <v>0</v>
      </c>
      <c r="H207" s="135"/>
    </row>
    <row r="208" spans="1:8" s="80" customFormat="1" x14ac:dyDescent="0.2">
      <c r="B208" s="97"/>
      <c r="C208" s="98" t="s">
        <v>52</v>
      </c>
      <c r="D208" s="194"/>
      <c r="E208" s="195"/>
      <c r="F208" s="135"/>
      <c r="G208" s="196">
        <f>SUM(G43)</f>
        <v>0</v>
      </c>
      <c r="H208" s="135"/>
    </row>
    <row r="209" spans="1:8" s="79" customFormat="1" x14ac:dyDescent="0.2">
      <c r="A209" s="81"/>
      <c r="B209" s="97"/>
      <c r="C209" s="98" t="s">
        <v>137</v>
      </c>
      <c r="D209" s="194"/>
      <c r="E209" s="195"/>
      <c r="F209" s="135"/>
      <c r="G209" s="196">
        <f>G142</f>
        <v>0</v>
      </c>
      <c r="H209" s="193"/>
    </row>
    <row r="210" spans="1:8" s="79" customFormat="1" x14ac:dyDescent="0.2">
      <c r="A210" s="81"/>
      <c r="B210" s="97"/>
      <c r="C210" s="98" t="s">
        <v>193</v>
      </c>
      <c r="D210" s="194"/>
      <c r="E210" s="195"/>
      <c r="F210" s="135"/>
      <c r="G210" s="196">
        <f>SUM(G135)</f>
        <v>0</v>
      </c>
      <c r="H210" s="193"/>
    </row>
    <row r="211" spans="1:8" s="79" customFormat="1" x14ac:dyDescent="0.2">
      <c r="A211" s="81"/>
      <c r="B211" s="97"/>
      <c r="C211" s="98" t="s">
        <v>138</v>
      </c>
      <c r="D211" s="194"/>
      <c r="E211" s="195"/>
      <c r="F211" s="135"/>
      <c r="G211" s="196">
        <f>SUM(G201)</f>
        <v>0</v>
      </c>
      <c r="H211" s="193"/>
    </row>
    <row r="212" spans="1:8" s="79" customFormat="1" x14ac:dyDescent="0.2">
      <c r="A212" s="81"/>
      <c r="B212" s="129"/>
      <c r="C212" s="275" t="s">
        <v>66</v>
      </c>
      <c r="D212" s="276"/>
      <c r="E212" s="277"/>
      <c r="F212" s="278"/>
      <c r="G212" s="279">
        <f>SUM(G206:G211)</f>
        <v>0</v>
      </c>
      <c r="H212" s="193"/>
    </row>
    <row r="213" spans="1:8" s="79" customFormat="1" x14ac:dyDescent="0.2">
      <c r="A213" s="81"/>
      <c r="B213" s="146"/>
      <c r="C213" s="90"/>
      <c r="D213" s="90"/>
      <c r="E213" s="192"/>
      <c r="F213" s="197"/>
      <c r="H213" s="193"/>
    </row>
    <row r="214" spans="1:8" s="79" customFormat="1" x14ac:dyDescent="0.2">
      <c r="A214" s="81"/>
      <c r="B214" s="146"/>
      <c r="C214" s="90"/>
      <c r="D214" s="90"/>
      <c r="E214" s="192"/>
      <c r="F214" s="197"/>
      <c r="H214" s="193"/>
    </row>
    <row r="215" spans="1:8" s="79" customFormat="1" x14ac:dyDescent="0.2">
      <c r="A215" s="81"/>
      <c r="B215" s="146"/>
      <c r="C215" s="90"/>
      <c r="D215" s="90"/>
      <c r="E215" s="192"/>
      <c r="F215" s="197"/>
      <c r="H215" s="193"/>
    </row>
    <row r="216" spans="1:8" s="79" customFormat="1" x14ac:dyDescent="0.2">
      <c r="A216" s="81"/>
      <c r="B216" s="146"/>
      <c r="C216" s="90"/>
      <c r="D216" s="90"/>
      <c r="E216" s="192"/>
      <c r="F216" s="197"/>
      <c r="H216" s="193"/>
    </row>
    <row r="217" spans="1:8" s="79" customFormat="1" x14ac:dyDescent="0.2">
      <c r="A217" s="81"/>
      <c r="B217" s="205" t="s">
        <v>246</v>
      </c>
      <c r="C217" s="90"/>
      <c r="D217" s="90"/>
      <c r="E217" s="192"/>
      <c r="F217" s="197"/>
      <c r="H217" s="193"/>
    </row>
    <row r="218" spans="1:8" x14ac:dyDescent="0.2">
      <c r="B218" s="146"/>
      <c r="C218" s="161"/>
      <c r="D218" s="90"/>
      <c r="E218" s="192"/>
      <c r="F218" s="197"/>
      <c r="G218" s="79"/>
    </row>
  </sheetData>
  <sheetProtection algorithmName="SHA-512" hashValue="YeI24tLltIkJolIYyKxUve3I/4h4PfkkUHTuLK0bZUq6Z8JrOHOYLHgDp1FcSeyjDmir9tAj9Y09mvXtXDXFpQ==" saltValue="NQDyPCWWDufiNtv2Nv2pxg==" spinCount="100000" sheet="1" objects="1" scenarios="1"/>
  <protectedRanges>
    <protectedRange sqref="F10:F195" name="Oblast1"/>
  </protectedRanges>
  <mergeCells count="4">
    <mergeCell ref="B4:E4"/>
    <mergeCell ref="B1:G1"/>
    <mergeCell ref="F4:G4"/>
    <mergeCell ref="B3:E3"/>
  </mergeCells>
  <phoneticPr fontId="18" type="noConversion"/>
  <pageMargins left="0.78740157480314965" right="0.19685039370078741" top="0.78740157480314965" bottom="0.39370078740157483" header="0.31496062992125984" footer="0"/>
  <pageSetup paperSize="9" firstPageNumber="4" orientation="portrait" useFirstPageNumber="1" horizontalDpi="1200" verticalDpi="1200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Dodavka</vt:lpstr>
      <vt:lpstr>HSV</vt:lpstr>
      <vt:lpstr>HZS</vt:lpstr>
      <vt:lpstr>JKSO</vt:lpstr>
      <vt:lpstr>MJ</vt:lpstr>
      <vt:lpstr>Mont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Položky!OLE_LINK1</vt:lpstr>
      <vt:lpstr>PocetMJ</vt:lpstr>
      <vt:lpstr>Poznamka</vt:lpstr>
      <vt:lpstr>Projektant</vt:lpstr>
      <vt:lpstr>PSV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Šoukal</dc:creator>
  <cp:lastModifiedBy>Adamová Jana Ing.</cp:lastModifiedBy>
  <cp:lastPrinted>2022-06-27T10:11:55Z</cp:lastPrinted>
  <dcterms:created xsi:type="dcterms:W3CDTF">2010-05-31T14:47:38Z</dcterms:created>
  <dcterms:modified xsi:type="dcterms:W3CDTF">2022-07-22T10:01:00Z</dcterms:modified>
</cp:coreProperties>
</file>